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dr\Desktop\Teletrabajo 13\"/>
    </mc:Choice>
  </mc:AlternateContent>
  <bookViews>
    <workbookView xWindow="0" yWindow="0" windowWidth="13050" windowHeight="645" activeTab="1"/>
  </bookViews>
  <sheets>
    <sheet name="LISTAS" sheetId="1" r:id="rId1"/>
    <sheet name="Nueva Matriz R&amp;O Corporativa TT" sheetId="2" r:id="rId2"/>
  </sheets>
  <definedNames>
    <definedName name="NATURALEZA">LISTAS!$L$41:$L$42</definedName>
    <definedName name="OPORTUNIDAD">LISTAS!$I$37:$I$41</definedName>
    <definedName name="OPORTUNIDADT">LISTAS!$R$37:$R$40</definedName>
    <definedName name="RIESGO">LISTAS!$H$37:$H$41</definedName>
    <definedName name="RIESGOT">LISTAS!$Q$37:$Q$40</definedName>
    <definedName name="Z_4999FCEB_524C_4570_B758_809A69D598BB_.wvu.FilterData" localSheetId="1" hidden="1">'Nueva Matriz R&amp;O Corporativa TT'!$A$6:$AN$42</definedName>
    <definedName name="Z_A126E35B_7461_41B8_9908_1AC1D8371765_.wvu.FilterData" localSheetId="1" hidden="1">'Nueva Matriz R&amp;O Corporativa TT'!$A$6:$AN$42</definedName>
    <definedName name="Z_F349425F_F249_4110_899B_5D09CD851A2A_.wvu.FilterData" localSheetId="1" hidden="1">'Nueva Matriz R&amp;O Corporativa TT'!$A$6:$AN$42</definedName>
    <definedName name="Z_F867F841_93F8_46CE_9780_4F3DC755D588_.wvu.FilterData" localSheetId="1" hidden="1">'Nueva Matriz R&amp;O Corporativa TT'!$A$6:$AN$42</definedName>
  </definedNames>
  <calcPr calcId="162913"/>
  <customWorkbookViews>
    <customWorkbookView name="Filtro 4" guid="{F349425F-F249-4110-899B-5D09CD851A2A}" maximized="1" windowWidth="0" windowHeight="0" activeSheetId="0"/>
    <customWorkbookView name="Filtro 1" guid="{A126E35B-7461-41B8-9908-1AC1D8371765}" maximized="1" windowWidth="0" windowHeight="0" activeSheetId="0"/>
    <customWorkbookView name="Filtro 2" guid="{F867F841-93F8-46CE-9780-4F3DC755D588}" maximized="1" windowWidth="0" windowHeight="0" activeSheetId="0"/>
    <customWorkbookView name="Filtro 3" guid="{4999FCEB-524C-4570-B758-809A69D598BB}" maximized="1" windowWidth="0" windowHeight="0" activeSheetId="0"/>
  </customWorkbookViews>
  <extLst>
    <ext uri="GoogleSheetsCustomDataVersion1">
      <go:sheetsCustomData xmlns:go="http://customooxmlschemas.google.com/" r:id="rId21" roundtripDataSignature="AMtx7miQwjMO6rNpTkz6j51euBGj0SnC3A=="/>
    </ext>
  </extLst>
</workbook>
</file>

<file path=xl/calcChain.xml><?xml version="1.0" encoding="utf-8"?>
<calcChain xmlns="http://schemas.openxmlformats.org/spreadsheetml/2006/main">
  <c r="Y56" i="2" l="1"/>
  <c r="V56" i="2"/>
  <c r="Q56" i="2"/>
  <c r="R56" i="2" s="1"/>
  <c r="N56" i="2"/>
  <c r="Y55" i="2"/>
  <c r="V55" i="2"/>
  <c r="Q55" i="2"/>
  <c r="R55" i="2" s="1"/>
  <c r="N55" i="2"/>
  <c r="O55" i="2" s="1"/>
  <c r="J55" i="2"/>
  <c r="Y54" i="2"/>
  <c r="V54" i="2"/>
  <c r="Q54" i="2"/>
  <c r="R54" i="2" s="1"/>
  <c r="N54" i="2"/>
  <c r="O54" i="2" s="1"/>
  <c r="J54" i="2"/>
  <c r="Y53" i="2"/>
  <c r="V53" i="2"/>
  <c r="Q53" i="2"/>
  <c r="N53" i="2"/>
  <c r="O53" i="2" s="1"/>
  <c r="J53" i="2"/>
  <c r="Y52" i="2"/>
  <c r="V52" i="2"/>
  <c r="Q52" i="2"/>
  <c r="N52" i="2"/>
  <c r="O52" i="2" s="1"/>
  <c r="J52" i="2"/>
  <c r="Y51" i="2"/>
  <c r="V51" i="2"/>
  <c r="Q51" i="2"/>
  <c r="R51" i="2" s="1"/>
  <c r="N51" i="2"/>
  <c r="O51" i="2" s="1"/>
  <c r="J51" i="2"/>
  <c r="Y50" i="2"/>
  <c r="V50" i="2"/>
  <c r="Q50" i="2"/>
  <c r="R50" i="2" s="1"/>
  <c r="N50" i="2"/>
  <c r="O50" i="2" s="1"/>
  <c r="J50" i="2"/>
  <c r="Y49" i="2"/>
  <c r="V49" i="2"/>
  <c r="Q49" i="2"/>
  <c r="R49" i="2" s="1"/>
  <c r="N49" i="2"/>
  <c r="J49" i="2"/>
  <c r="Y48" i="2"/>
  <c r="V48" i="2"/>
  <c r="Q48" i="2"/>
  <c r="R48" i="2" s="1"/>
  <c r="N48" i="2"/>
  <c r="Y47" i="2"/>
  <c r="V47" i="2"/>
  <c r="Q47" i="2"/>
  <c r="R47" i="2" s="1"/>
  <c r="N47" i="2"/>
  <c r="O47" i="2" s="1"/>
  <c r="Y46" i="2"/>
  <c r="V46" i="2"/>
  <c r="Q46" i="2"/>
  <c r="N46" i="2"/>
  <c r="O46" i="2" s="1"/>
  <c r="Y45" i="2"/>
  <c r="V45" i="2"/>
  <c r="Q45" i="2"/>
  <c r="R45" i="2" s="1"/>
  <c r="N45" i="2"/>
  <c r="O45" i="2" s="1"/>
  <c r="Y43" i="2"/>
  <c r="V43" i="2"/>
  <c r="Q43" i="2"/>
  <c r="R43" i="2" s="1"/>
  <c r="N43" i="2"/>
  <c r="Y40" i="2"/>
  <c r="V40" i="2"/>
  <c r="Q40" i="2"/>
  <c r="R40" i="2" s="1"/>
  <c r="N40" i="2"/>
  <c r="O40" i="2" s="1"/>
  <c r="Y39" i="2"/>
  <c r="V39" i="2"/>
  <c r="Q39" i="2"/>
  <c r="R39" i="2" s="1"/>
  <c r="N39" i="2"/>
  <c r="Y38" i="2"/>
  <c r="V38" i="2"/>
  <c r="Q38" i="2"/>
  <c r="R38" i="2" s="1"/>
  <c r="N38" i="2"/>
  <c r="Y37" i="2"/>
  <c r="V37" i="2"/>
  <c r="Q37" i="2"/>
  <c r="R37" i="2" s="1"/>
  <c r="N37" i="2"/>
  <c r="O37" i="2" s="1"/>
  <c r="Y36" i="2"/>
  <c r="V36" i="2"/>
  <c r="Q36" i="2"/>
  <c r="R36" i="2" s="1"/>
  <c r="N36" i="2"/>
  <c r="O36" i="2" s="1"/>
  <c r="Y35" i="2"/>
  <c r="V35" i="2"/>
  <c r="Q35" i="2"/>
  <c r="R35" i="2" s="1"/>
  <c r="N35" i="2"/>
  <c r="O35" i="2" s="1"/>
  <c r="Y34" i="2"/>
  <c r="V34" i="2"/>
  <c r="Q34" i="2"/>
  <c r="R34" i="2" s="1"/>
  <c r="N34" i="2"/>
  <c r="O34" i="2" s="1"/>
  <c r="Y33" i="2"/>
  <c r="V33" i="2"/>
  <c r="Q33" i="2"/>
  <c r="R33" i="2" s="1"/>
  <c r="N33" i="2"/>
  <c r="Y32" i="2"/>
  <c r="V32" i="2"/>
  <c r="Q32" i="2"/>
  <c r="R32" i="2" s="1"/>
  <c r="N32" i="2"/>
  <c r="O32" i="2" s="1"/>
  <c r="Y31" i="2"/>
  <c r="V31" i="2"/>
  <c r="Q31" i="2"/>
  <c r="R31" i="2" s="1"/>
  <c r="N31" i="2"/>
  <c r="Y30" i="2"/>
  <c r="V30" i="2"/>
  <c r="Q30" i="2"/>
  <c r="R30" i="2" s="1"/>
  <c r="N30" i="2"/>
  <c r="O30" i="2" s="1"/>
  <c r="Y29" i="2"/>
  <c r="V29" i="2"/>
  <c r="Q29" i="2"/>
  <c r="R29" i="2" s="1"/>
  <c r="N29" i="2"/>
  <c r="O29" i="2" s="1"/>
  <c r="Y28" i="2"/>
  <c r="V28" i="2"/>
  <c r="Q28" i="2"/>
  <c r="R28" i="2" s="1"/>
  <c r="N28" i="2"/>
  <c r="O28" i="2" s="1"/>
  <c r="Y27" i="2"/>
  <c r="V27" i="2"/>
  <c r="Q27" i="2"/>
  <c r="R27" i="2" s="1"/>
  <c r="N27" i="2"/>
  <c r="Y26" i="2"/>
  <c r="V26" i="2"/>
  <c r="Q26" i="2"/>
  <c r="R26" i="2" s="1"/>
  <c r="N26" i="2"/>
  <c r="O26" i="2" s="1"/>
  <c r="Y25" i="2"/>
  <c r="V25" i="2"/>
  <c r="Q25" i="2"/>
  <c r="R25" i="2" s="1"/>
  <c r="N25" i="2"/>
  <c r="O25" i="2" s="1"/>
  <c r="Y24" i="2"/>
  <c r="V24" i="2"/>
  <c r="Q24" i="2"/>
  <c r="R24" i="2" s="1"/>
  <c r="N24" i="2"/>
  <c r="O24" i="2" s="1"/>
  <c r="Y23" i="2"/>
  <c r="V23" i="2"/>
  <c r="Q23" i="2"/>
  <c r="R23" i="2" s="1"/>
  <c r="N23" i="2"/>
  <c r="Y22" i="2"/>
  <c r="V22" i="2"/>
  <c r="Q22" i="2"/>
  <c r="R22" i="2" s="1"/>
  <c r="O22" i="2"/>
  <c r="Y21" i="2"/>
  <c r="V21" i="2"/>
  <c r="Q21" i="2"/>
  <c r="R21" i="2" s="1"/>
  <c r="N21" i="2"/>
  <c r="O21" i="2" s="1"/>
  <c r="Y20" i="2"/>
  <c r="V20" i="2"/>
  <c r="Q20" i="2"/>
  <c r="R20" i="2" s="1"/>
  <c r="N20" i="2"/>
  <c r="Y19" i="2"/>
  <c r="V19" i="2"/>
  <c r="Q19" i="2"/>
  <c r="R19" i="2" s="1"/>
  <c r="N19" i="2"/>
  <c r="O19" i="2" s="1"/>
  <c r="Y18" i="2"/>
  <c r="V18" i="2"/>
  <c r="Q18" i="2"/>
  <c r="R18" i="2" s="1"/>
  <c r="N18" i="2"/>
  <c r="Y17" i="2"/>
  <c r="V17" i="2"/>
  <c r="Q17" i="2"/>
  <c r="R17" i="2" s="1"/>
  <c r="N17" i="2"/>
  <c r="Y16" i="2"/>
  <c r="V16" i="2"/>
  <c r="Q16" i="2"/>
  <c r="R16" i="2" s="1"/>
  <c r="N16" i="2"/>
  <c r="O16" i="2" s="1"/>
  <c r="Y15" i="2"/>
  <c r="V15" i="2"/>
  <c r="Q15" i="2"/>
  <c r="R15" i="2" s="1"/>
  <c r="N15" i="2"/>
  <c r="O15" i="2" s="1"/>
  <c r="Y14" i="2"/>
  <c r="V14" i="2"/>
  <c r="Y13" i="2"/>
  <c r="V13" i="2"/>
  <c r="Q13" i="2"/>
  <c r="R13" i="2" s="1"/>
  <c r="N13" i="2"/>
  <c r="O13" i="2" s="1"/>
  <c r="Y12" i="2"/>
  <c r="V12" i="2"/>
  <c r="Q12" i="2"/>
  <c r="R12" i="2" s="1"/>
  <c r="N12" i="2"/>
  <c r="O12" i="2" s="1"/>
  <c r="Y11" i="2"/>
  <c r="V11" i="2"/>
  <c r="Q11" i="2"/>
  <c r="R11" i="2" s="1"/>
  <c r="N11" i="2"/>
  <c r="O11" i="2" s="1"/>
  <c r="Y10" i="2"/>
  <c r="V10" i="2"/>
  <c r="Q10" i="2"/>
  <c r="N10" i="2"/>
  <c r="O10" i="2" s="1"/>
  <c r="Y9" i="2"/>
  <c r="V9" i="2"/>
  <c r="Q9" i="2"/>
  <c r="R9" i="2" s="1"/>
  <c r="N9" i="2"/>
  <c r="O9" i="2" s="1"/>
  <c r="Y8" i="2"/>
  <c r="V8" i="2"/>
  <c r="Q8" i="2"/>
  <c r="R8" i="2" s="1"/>
  <c r="N8" i="2"/>
  <c r="O8" i="2" s="1"/>
  <c r="Y7" i="2"/>
  <c r="V7" i="2"/>
  <c r="AH7" i="2" s="1"/>
  <c r="AG7" i="2" s="1"/>
  <c r="Q7" i="2"/>
  <c r="R7" i="2" s="1"/>
  <c r="N7" i="2"/>
  <c r="S54" i="2" l="1"/>
  <c r="AH21" i="2"/>
  <c r="AG21" i="2" s="1"/>
  <c r="S48" i="2"/>
  <c r="S7" i="2"/>
  <c r="AH37" i="2"/>
  <c r="AG37" i="2" s="1"/>
  <c r="S56" i="2"/>
  <c r="AH10" i="2"/>
  <c r="AG10" i="2" s="1"/>
  <c r="S17" i="2"/>
  <c r="S46" i="2"/>
  <c r="AH15" i="2"/>
  <c r="AG15" i="2" s="1"/>
  <c r="AD9" i="2"/>
  <c r="AF9" i="2" s="1"/>
  <c r="S18" i="2"/>
  <c r="S39" i="2"/>
  <c r="AD21" i="2"/>
  <c r="AF21" i="2" s="1"/>
  <c r="AH22" i="2"/>
  <c r="AG22" i="2" s="1"/>
  <c r="AH35" i="2"/>
  <c r="AG35" i="2" s="1"/>
  <c r="S49" i="2"/>
  <c r="AD35" i="2"/>
  <c r="AE35" i="2" s="1"/>
  <c r="S43" i="2"/>
  <c r="S8" i="2"/>
  <c r="AH25" i="2"/>
  <c r="AG25" i="2" s="1"/>
  <c r="S21" i="2"/>
  <c r="S52" i="2"/>
  <c r="S36" i="2"/>
  <c r="O43" i="2"/>
  <c r="AD43" i="2" s="1"/>
  <c r="O17" i="2"/>
  <c r="AD17" i="2" s="1"/>
  <c r="S34" i="2"/>
  <c r="O39" i="2"/>
  <c r="AD39" i="2" s="1"/>
  <c r="AH9" i="2"/>
  <c r="AG9" i="2" s="1"/>
  <c r="S20" i="2"/>
  <c r="AH24" i="2"/>
  <c r="AG24" i="2" s="1"/>
  <c r="S29" i="2"/>
  <c r="S53" i="2"/>
  <c r="S37" i="2"/>
  <c r="S13" i="2"/>
  <c r="S23" i="2"/>
  <c r="S33" i="2"/>
  <c r="S50" i="2"/>
  <c r="O23" i="2"/>
  <c r="AH23" i="2" s="1"/>
  <c r="AG23" i="2" s="1"/>
  <c r="O33" i="2"/>
  <c r="AH33" i="2" s="1"/>
  <c r="AG33" i="2" s="1"/>
  <c r="AD29" i="2"/>
  <c r="AE29" i="2" s="1"/>
  <c r="AH29" i="2"/>
  <c r="AG29" i="2" s="1"/>
  <c r="O18" i="2"/>
  <c r="AD18" i="2" s="1"/>
  <c r="AF18" i="2" s="1"/>
  <c r="O20" i="2"/>
  <c r="AH20" i="2" s="1"/>
  <c r="AG20" i="2" s="1"/>
  <c r="AD30" i="2"/>
  <c r="AF30" i="2" s="1"/>
  <c r="AH36" i="2"/>
  <c r="AG36" i="2" s="1"/>
  <c r="O48" i="2"/>
  <c r="AH48" i="2" s="1"/>
  <c r="AG48" i="2" s="1"/>
  <c r="S51" i="2"/>
  <c r="AH54" i="2"/>
  <c r="AG54" i="2" s="1"/>
  <c r="S11" i="2"/>
  <c r="S35" i="2"/>
  <c r="AD22" i="2"/>
  <c r="AF22" i="2" s="1"/>
  <c r="AD55" i="2"/>
  <c r="AE55" i="2" s="1"/>
  <c r="S27" i="2"/>
  <c r="S31" i="2"/>
  <c r="R46" i="2"/>
  <c r="R53" i="2"/>
  <c r="S25" i="2"/>
  <c r="O27" i="2"/>
  <c r="AH27" i="2" s="1"/>
  <c r="AG27" i="2" s="1"/>
  <c r="O31" i="2"/>
  <c r="AH31" i="2" s="1"/>
  <c r="AG31" i="2" s="1"/>
  <c r="AD25" i="2"/>
  <c r="AF25" i="2" s="1"/>
  <c r="AH50" i="2"/>
  <c r="AG50" i="2" s="1"/>
  <c r="AD7" i="2"/>
  <c r="AF7" i="2" s="1"/>
  <c r="S10" i="2"/>
  <c r="O49" i="2"/>
  <c r="AH49" i="2" s="1"/>
  <c r="AG49" i="2" s="1"/>
  <c r="AD50" i="2"/>
  <c r="AE50" i="2" s="1"/>
  <c r="R52" i="2"/>
  <c r="AD36" i="2"/>
  <c r="AF36" i="2" s="1"/>
  <c r="S45" i="2"/>
  <c r="AH45" i="2"/>
  <c r="AG45" i="2" s="1"/>
  <c r="AD52" i="2"/>
  <c r="AF52" i="2" s="1"/>
  <c r="AH8" i="2"/>
  <c r="AG8" i="2" s="1"/>
  <c r="AD8" i="2"/>
  <c r="S16" i="2"/>
  <c r="S30" i="2"/>
  <c r="S40" i="2"/>
  <c r="AH46" i="2"/>
  <c r="AG46" i="2" s="1"/>
  <c r="AD46" i="2"/>
  <c r="R10" i="2"/>
  <c r="AH16" i="2"/>
  <c r="AG16" i="2" s="1"/>
  <c r="AD16" i="2"/>
  <c r="S26" i="2"/>
  <c r="AH30" i="2"/>
  <c r="AG30" i="2" s="1"/>
  <c r="AD40" i="2"/>
  <c r="S12" i="2"/>
  <c r="S15" i="2"/>
  <c r="S22" i="2"/>
  <c r="AD45" i="2"/>
  <c r="AD10" i="2"/>
  <c r="AH12" i="2"/>
  <c r="AG12" i="2" s="1"/>
  <c r="AD12" i="2"/>
  <c r="AD37" i="2"/>
  <c r="AD51" i="2"/>
  <c r="AH51" i="2"/>
  <c r="AG51" i="2" s="1"/>
  <c r="AH53" i="2"/>
  <c r="AG53" i="2" s="1"/>
  <c r="AD53" i="2"/>
  <c r="AD14" i="2"/>
  <c r="AH14" i="2"/>
  <c r="AG14" i="2" s="1"/>
  <c r="AD15" i="2"/>
  <c r="S32" i="2"/>
  <c r="S47" i="2"/>
  <c r="AD24" i="2"/>
  <c r="S28" i="2"/>
  <c r="AH32" i="2"/>
  <c r="AG32" i="2" s="1"/>
  <c r="S38" i="2"/>
  <c r="O38" i="2"/>
  <c r="AH47" i="2"/>
  <c r="AG47" i="2" s="1"/>
  <c r="AH55" i="2"/>
  <c r="AG55" i="2" s="1"/>
  <c r="S9" i="2"/>
  <c r="AD28" i="2"/>
  <c r="S19" i="2"/>
  <c r="S24" i="2"/>
  <c r="AH34" i="2"/>
  <c r="AG34" i="2" s="1"/>
  <c r="AD34" i="2"/>
  <c r="AH19" i="2"/>
  <c r="AG19" i="2" s="1"/>
  <c r="AH11" i="2"/>
  <c r="AG11" i="2" s="1"/>
  <c r="AH13" i="2"/>
  <c r="AG13" i="2" s="1"/>
  <c r="AD26" i="2"/>
  <c r="AH26" i="2"/>
  <c r="AG26" i="2" s="1"/>
  <c r="O56" i="2"/>
  <c r="AH56" i="2" s="1"/>
  <c r="AG56" i="2" s="1"/>
  <c r="AD11" i="2"/>
  <c r="AD13" i="2"/>
  <c r="AD19" i="2"/>
  <c r="AH28" i="2"/>
  <c r="AG28" i="2" s="1"/>
  <c r="AD32" i="2"/>
  <c r="AH40" i="2"/>
  <c r="AG40" i="2" s="1"/>
  <c r="AD47" i="2"/>
  <c r="S55" i="2"/>
  <c r="AH52" i="2"/>
  <c r="AG52" i="2" s="1"/>
  <c r="AD54" i="2"/>
  <c r="AE25" i="2" l="1"/>
  <c r="AD33" i="2"/>
  <c r="AE33" i="2" s="1"/>
  <c r="AI33" i="2" s="1"/>
  <c r="AH39" i="2"/>
  <c r="AG39" i="2" s="1"/>
  <c r="AF55" i="2"/>
  <c r="AH43" i="2"/>
  <c r="AG43" i="2" s="1"/>
  <c r="AF35" i="2"/>
  <c r="AE30" i="2"/>
  <c r="AI30" i="2" s="1"/>
  <c r="AD56" i="2"/>
  <c r="AE56" i="2" s="1"/>
  <c r="AI56" i="2" s="1"/>
  <c r="AH18" i="2"/>
  <c r="AG18" i="2" s="1"/>
  <c r="AD31" i="2"/>
  <c r="AE31" i="2" s="1"/>
  <c r="AI31" i="2" s="1"/>
  <c r="AH17" i="2"/>
  <c r="AG17" i="2" s="1"/>
  <c r="AE52" i="2"/>
  <c r="AI52" i="2" s="1"/>
  <c r="AF29" i="2"/>
  <c r="AE21" i="2"/>
  <c r="AI21" i="2" s="1"/>
  <c r="AD20" i="2"/>
  <c r="AE20" i="2" s="1"/>
  <c r="AI20" i="2" s="1"/>
  <c r="AI35" i="2"/>
  <c r="AD49" i="2"/>
  <c r="AE49" i="2" s="1"/>
  <c r="AI49" i="2" s="1"/>
  <c r="AE22" i="2"/>
  <c r="AI22" i="2" s="1"/>
  <c r="AE9" i="2"/>
  <c r="AI9" i="2" s="1"/>
  <c r="AI25" i="2"/>
  <c r="AF50" i="2"/>
  <c r="AI50" i="2"/>
  <c r="AD23" i="2"/>
  <c r="AE39" i="2"/>
  <c r="AF39" i="2"/>
  <c r="AE18" i="2"/>
  <c r="AE7" i="2"/>
  <c r="AI7" i="2" s="1"/>
  <c r="AE36" i="2"/>
  <c r="AI36" i="2" s="1"/>
  <c r="AI29" i="2"/>
  <c r="AD27" i="2"/>
  <c r="AD48" i="2"/>
  <c r="AF26" i="2"/>
  <c r="AE26" i="2"/>
  <c r="AI26" i="2" s="1"/>
  <c r="AF51" i="2"/>
  <c r="AE51" i="2"/>
  <c r="AI51" i="2" s="1"/>
  <c r="AE37" i="2"/>
  <c r="AI37" i="2" s="1"/>
  <c r="AF37" i="2"/>
  <c r="AF17" i="2"/>
  <c r="AE17" i="2"/>
  <c r="AF34" i="2"/>
  <c r="AE34" i="2"/>
  <c r="AI34" i="2" s="1"/>
  <c r="AF40" i="2"/>
  <c r="AE40" i="2"/>
  <c r="AI40" i="2" s="1"/>
  <c r="AF13" i="2"/>
  <c r="AE13" i="2"/>
  <c r="AI13" i="2" s="1"/>
  <c r="AF12" i="2"/>
  <c r="AE12" i="2"/>
  <c r="AI12" i="2" s="1"/>
  <c r="AF11" i="2"/>
  <c r="AE11" i="2"/>
  <c r="AI11" i="2" s="1"/>
  <c r="AF54" i="2"/>
  <c r="AE54" i="2"/>
  <c r="AI54" i="2" s="1"/>
  <c r="AD38" i="2"/>
  <c r="AH38" i="2"/>
  <c r="AG38" i="2" s="1"/>
  <c r="AI55" i="2"/>
  <c r="AE10" i="2"/>
  <c r="AI10" i="2" s="1"/>
  <c r="AF10" i="2"/>
  <c r="AE15" i="2"/>
  <c r="AI15" i="2" s="1"/>
  <c r="AF15" i="2"/>
  <c r="AE46" i="2"/>
  <c r="AI46" i="2" s="1"/>
  <c r="AF46" i="2"/>
  <c r="AF47" i="2"/>
  <c r="AE47" i="2"/>
  <c r="AI47" i="2" s="1"/>
  <c r="AF32" i="2"/>
  <c r="AE32" i="2"/>
  <c r="AI32" i="2" s="1"/>
  <c r="AF28" i="2"/>
  <c r="AE28" i="2"/>
  <c r="AI28" i="2" s="1"/>
  <c r="AF45" i="2"/>
  <c r="AE45" i="2"/>
  <c r="AI45" i="2" s="1"/>
  <c r="AF14" i="2"/>
  <c r="AE14" i="2"/>
  <c r="AI14" i="2" s="1"/>
  <c r="AF53" i="2"/>
  <c r="AE53" i="2"/>
  <c r="AI53" i="2" s="1"/>
  <c r="AF16" i="2"/>
  <c r="AE16" i="2"/>
  <c r="AI16" i="2" s="1"/>
  <c r="AF43" i="2"/>
  <c r="AE43" i="2"/>
  <c r="AE19" i="2"/>
  <c r="AI19" i="2" s="1"/>
  <c r="AF19" i="2"/>
  <c r="AF24" i="2"/>
  <c r="AE24" i="2"/>
  <c r="AI24" i="2" s="1"/>
  <c r="AF8" i="2"/>
  <c r="AE8" i="2"/>
  <c r="AI8" i="2" s="1"/>
  <c r="AF33" i="2" l="1"/>
  <c r="AI39" i="2"/>
  <c r="AF56" i="2"/>
  <c r="AI43" i="2"/>
  <c r="AF31" i="2"/>
  <c r="AI17" i="2"/>
  <c r="AI18" i="2"/>
  <c r="AF49" i="2"/>
  <c r="AF20" i="2"/>
  <c r="AF23" i="2"/>
  <c r="AE23" i="2"/>
  <c r="AI23" i="2" s="1"/>
  <c r="AF48" i="2"/>
  <c r="AE48" i="2"/>
  <c r="AI48" i="2" s="1"/>
  <c r="AE27" i="2"/>
  <c r="AI27" i="2" s="1"/>
  <c r="AF27" i="2"/>
  <c r="AF38" i="2"/>
  <c r="AE38" i="2"/>
  <c r="AI38" i="2" s="1"/>
</calcChain>
</file>

<file path=xl/sharedStrings.xml><?xml version="1.0" encoding="utf-8"?>
<sst xmlns="http://schemas.openxmlformats.org/spreadsheetml/2006/main" count="1314" uniqueCount="525">
  <si>
    <t>CATEGORÍA DE RIESGOS</t>
  </si>
  <si>
    <t>CLASIFICACIÓN DE RIESGOS TTSA</t>
  </si>
  <si>
    <t>TIPO</t>
  </si>
  <si>
    <t>Factores de Riesgo</t>
  </si>
  <si>
    <t>Materialización del Riesgo</t>
  </si>
  <si>
    <t>SARLAFT</t>
  </si>
  <si>
    <t>Reputación</t>
  </si>
  <si>
    <t>Gestión</t>
  </si>
  <si>
    <t>Procesos</t>
  </si>
  <si>
    <t>Sí</t>
  </si>
  <si>
    <t>Legal</t>
  </si>
  <si>
    <t>Corrupción</t>
  </si>
  <si>
    <t>Fraude interno</t>
  </si>
  <si>
    <t>No</t>
  </si>
  <si>
    <t>Operativo</t>
  </si>
  <si>
    <t>Gerencial</t>
  </si>
  <si>
    <t>Corrupción - Soborno</t>
  </si>
  <si>
    <t>Fraude externo</t>
  </si>
  <si>
    <t>De contagio</t>
  </si>
  <si>
    <t>Estratégico</t>
  </si>
  <si>
    <t>Seguridad de la información</t>
  </si>
  <si>
    <t>Financiero</t>
  </si>
  <si>
    <t>Ambiental</t>
  </si>
  <si>
    <t>Errores en programas</t>
  </si>
  <si>
    <t>Caída de aplicaciones</t>
  </si>
  <si>
    <t>MECI</t>
  </si>
  <si>
    <t>Caída de redes</t>
  </si>
  <si>
    <t>Tecnológico</t>
  </si>
  <si>
    <t>Talento humano</t>
  </si>
  <si>
    <t>dar - recibir</t>
  </si>
  <si>
    <t>Infraestructura</t>
  </si>
  <si>
    <t>Reputacional</t>
  </si>
  <si>
    <t>fraude -nadie se da cuenta por ej.</t>
  </si>
  <si>
    <t>Evento externo</t>
  </si>
  <si>
    <t>De cumplimiento</t>
  </si>
  <si>
    <t>SST</t>
  </si>
  <si>
    <t>Infraestructura tecnológica</t>
  </si>
  <si>
    <t>De tecnología</t>
  </si>
  <si>
    <t>Servicio al ciudadano</t>
  </si>
  <si>
    <t>Administrativos</t>
  </si>
  <si>
    <t>Frecuencia con la cual se realiza la actividad</t>
  </si>
  <si>
    <t>SARI</t>
  </si>
  <si>
    <t>Fraude Interno</t>
  </si>
  <si>
    <t>De origen natural</t>
  </si>
  <si>
    <t>MUY BAJA</t>
  </si>
  <si>
    <t>Fraude Externo</t>
  </si>
  <si>
    <t>DDHH</t>
  </si>
  <si>
    <t>BAJA</t>
  </si>
  <si>
    <t>Fallas en la atención a los clientes</t>
  </si>
  <si>
    <t xml:space="preserve">Ambiental </t>
  </si>
  <si>
    <t>MEDIA</t>
  </si>
  <si>
    <t>Daños en los activos físicos</t>
  </si>
  <si>
    <t xml:space="preserve">Soborno </t>
  </si>
  <si>
    <t>ALTA</t>
  </si>
  <si>
    <t>Fallas en relaciones laborales</t>
  </si>
  <si>
    <t>MUY ALTA</t>
  </si>
  <si>
    <t>Seguridad digital</t>
  </si>
  <si>
    <t>Errores en administración y ejecución de procesos</t>
  </si>
  <si>
    <t>PROBABILIDAD</t>
  </si>
  <si>
    <t>Criterios de impacto</t>
  </si>
  <si>
    <t>Leve</t>
  </si>
  <si>
    <t>El riesgo afecta la imagen de algún área de la organización</t>
  </si>
  <si>
    <t>Menor</t>
  </si>
  <si>
    <t>El riesgo afecta la imagen de la entidad internamente, de conocimiento general nivel interno, de junta directiva y accionistas y/o de proveedores</t>
  </si>
  <si>
    <t>Moderado</t>
  </si>
  <si>
    <t>El riesgo afecta la imagen de la entidad con algunos usuarios de relevancia frente al logro de los objetivos</t>
  </si>
  <si>
    <t>Mayor</t>
  </si>
  <si>
    <t>El riesgo afecta la imagen de la entidad con efecto publicitario sostenido a nivel de sector administrativo, nivel departamental o municipal</t>
  </si>
  <si>
    <t>Catastrófico</t>
  </si>
  <si>
    <t>El riesgo afecta la imagen de la entidad a nivel nacional, con efecto publicitario sostenido a nivel país</t>
  </si>
  <si>
    <t>TENER EN CUENTA PARA MANUAL</t>
  </si>
  <si>
    <t>PROCESO</t>
  </si>
  <si>
    <t>Frecuencia de la Actividad</t>
  </si>
  <si>
    <t>Probabilidad</t>
  </si>
  <si>
    <t>IMPACTO</t>
  </si>
  <si>
    <t>RIESGO</t>
  </si>
  <si>
    <t>OPORTUNIDAD</t>
  </si>
  <si>
    <t>FACTOR DEL RIESGO</t>
  </si>
  <si>
    <t>Proceso</t>
  </si>
  <si>
    <t>TRATAMIENTO DEL RIESGO</t>
  </si>
  <si>
    <t>RIESGO&amp;T</t>
  </si>
  <si>
    <t>OPORTUNIDAD&amp;T</t>
  </si>
  <si>
    <t>Muy Baja</t>
  </si>
  <si>
    <t>MUY BAJA - La actividad que conlleva el riesgo se ejecuta como máximo 2 veces al año</t>
  </si>
  <si>
    <t>INSIGNIFICANTE</t>
  </si>
  <si>
    <t>Interno</t>
  </si>
  <si>
    <t>Servicio al Ciudadano</t>
  </si>
  <si>
    <t>Asumirlo</t>
  </si>
  <si>
    <t>Misional</t>
  </si>
  <si>
    <t>Baja</t>
  </si>
  <si>
    <t>BAJA - La actividad que conlleva el riesgo se ejecuta de 3 a 24 veces por año</t>
  </si>
  <si>
    <t>MENOR</t>
  </si>
  <si>
    <t>Externo</t>
  </si>
  <si>
    <t>Servicio al Transportador</t>
  </si>
  <si>
    <t>Reducirlo</t>
  </si>
  <si>
    <t>Mejorarlo</t>
  </si>
  <si>
    <t>Apoyo</t>
  </si>
  <si>
    <t>Media</t>
  </si>
  <si>
    <t>MEDIA - La actividad que conlleva el riesgo se ejecuta de 24 a 500 veces por año</t>
  </si>
  <si>
    <t>MODERADO</t>
  </si>
  <si>
    <t>Evitarlo</t>
  </si>
  <si>
    <t>Compartirlo</t>
  </si>
  <si>
    <t>De evaluación</t>
  </si>
  <si>
    <t>Alta</t>
  </si>
  <si>
    <t>ALTA - La actividad que conlleva el riesgo se ejecuta mínimo 500 veces al año y máximo 5000 veces por año</t>
  </si>
  <si>
    <t>MAYOR</t>
  </si>
  <si>
    <t>NATURALEZA</t>
  </si>
  <si>
    <t>SUBGERENCIA DE PLANEACIÓN Y PROYECTOS</t>
  </si>
  <si>
    <t>Compartirlo O Transferirlo</t>
  </si>
  <si>
    <t>Explotarlo</t>
  </si>
  <si>
    <t>Muy Alta</t>
  </si>
  <si>
    <t>MUY ALTA - La actividad que conlleva el riesgo se ejecuta más de 5000 veces por año</t>
  </si>
  <si>
    <t>CATASTRÓFICO</t>
  </si>
  <si>
    <t>IMPORTANTE</t>
  </si>
  <si>
    <t>Riesgo</t>
  </si>
  <si>
    <t>RECURSOS TECNOLÓGICOS</t>
  </si>
  <si>
    <t>Oportunidad</t>
  </si>
  <si>
    <t>RECURSOS FÍSICOS Y NEGOCIOS</t>
  </si>
  <si>
    <t>OFICINA DE COMUNICACIONES</t>
  </si>
  <si>
    <t>CONTROLES REALIZADOS AL RIESGO INHERENTE</t>
  </si>
  <si>
    <t>GESTIÓN FINANCIERA</t>
  </si>
  <si>
    <t>SUBGERENCIA CORPORATIVA</t>
  </si>
  <si>
    <t>APLICACIÓN</t>
  </si>
  <si>
    <t>VALOR</t>
  </si>
  <si>
    <t>PERIODICIDAD</t>
  </si>
  <si>
    <t>PRODUCTO</t>
  </si>
  <si>
    <t>EFICACIA DEL CONTROL</t>
  </si>
  <si>
    <t>VALORACIÓN</t>
  </si>
  <si>
    <t>GESTIÓN HUMANA</t>
  </si>
  <si>
    <t>PREVENTIVO</t>
  </si>
  <si>
    <t>PERMANENTE</t>
  </si>
  <si>
    <t>SEGURIDAD OPERACIONAL</t>
  </si>
  <si>
    <t>PERIODICO</t>
  </si>
  <si>
    <t>SUBGERENCIA JURÍDICA</t>
  </si>
  <si>
    <t>OCASIONAL</t>
  </si>
  <si>
    <t>OFICINA DE AUDITORÍA INTERNA</t>
  </si>
  <si>
    <t>DETECTIVO</t>
  </si>
  <si>
    <t>SUBGERENCIA DE OPERACIONES E INFRAESTRUCTURA</t>
  </si>
  <si>
    <t>CORRECTIVO</t>
  </si>
  <si>
    <t>Comunicaciones y Posicionamiento de marca</t>
  </si>
  <si>
    <t>Evaluación de la Gestión</t>
  </si>
  <si>
    <t>INEXISTENTE</t>
  </si>
  <si>
    <t>------</t>
  </si>
  <si>
    <t>Gestión Administrativa y Financiera</t>
  </si>
  <si>
    <t>Gestión del Talento Humano y SST</t>
  </si>
  <si>
    <t>Tipo de Control</t>
  </si>
  <si>
    <t>Gestión Prospectiva y Comercial</t>
  </si>
  <si>
    <t>Preventivo</t>
  </si>
  <si>
    <t>Permanente</t>
  </si>
  <si>
    <t>Relación con trámites u otros procedimientos administrativos (OPAs)</t>
  </si>
  <si>
    <t>Fortalecimiento de la Tecnología e Información</t>
  </si>
  <si>
    <t>Detectivo</t>
  </si>
  <si>
    <t>Periódico</t>
  </si>
  <si>
    <t>Gestión Ambiental</t>
  </si>
  <si>
    <t>Correctivo</t>
  </si>
  <si>
    <t>Ocasional</t>
  </si>
  <si>
    <t>Sostenibilidad y Mejora Continua</t>
  </si>
  <si>
    <t>Inexistente</t>
  </si>
  <si>
    <t>Gestión de la Infraestructura</t>
  </si>
  <si>
    <t>Seguridad Operacional y Funcional</t>
  </si>
  <si>
    <t>Periodicidad de ejecución del control</t>
  </si>
  <si>
    <t>Implementación</t>
  </si>
  <si>
    <t>Diario</t>
  </si>
  <si>
    <t>Automático</t>
  </si>
  <si>
    <t>Gestión Jurídica y Contractual</t>
  </si>
  <si>
    <t>Semanal</t>
  </si>
  <si>
    <t>Manual</t>
  </si>
  <si>
    <t>Mensual</t>
  </si>
  <si>
    <t>Sin</t>
  </si>
  <si>
    <t>Cuatrimestral</t>
  </si>
  <si>
    <t>Cada vez que se requiera</t>
  </si>
  <si>
    <t>Documentación</t>
  </si>
  <si>
    <t>1 vez al año</t>
  </si>
  <si>
    <t>Documentado</t>
  </si>
  <si>
    <t>R - Aceptarlo</t>
  </si>
  <si>
    <t>Sin documentar</t>
  </si>
  <si>
    <t>R - Evitarlo</t>
  </si>
  <si>
    <t>Evidencia</t>
  </si>
  <si>
    <t>N/A</t>
  </si>
  <si>
    <t>R - Reducirlo (mitigarlo)</t>
  </si>
  <si>
    <t>Con registro</t>
  </si>
  <si>
    <t>R - Compartirlo</t>
  </si>
  <si>
    <t>Sin registro</t>
  </si>
  <si>
    <t>Frecuencia</t>
  </si>
  <si>
    <t>R - Transferirlo</t>
  </si>
  <si>
    <t>Contínua</t>
  </si>
  <si>
    <t>O - Aceptarlo</t>
  </si>
  <si>
    <t>Aleatoria</t>
  </si>
  <si>
    <t>O - Mejorarlo</t>
  </si>
  <si>
    <t>O - Compartirlo</t>
  </si>
  <si>
    <t>O - Explotarlo</t>
  </si>
  <si>
    <t>Objetivo del Proceso</t>
  </si>
  <si>
    <t>MATRIZ DE RIESGOS Y OPORTUNIDADES</t>
  </si>
  <si>
    <t>SOSTENIBILIDAD Y MEJORA CONTINUA</t>
  </si>
  <si>
    <t>NO</t>
  </si>
  <si>
    <t>I. IDENTIFICACIÓN DEL RIESGO / OPORTUNIDAD</t>
  </si>
  <si>
    <t>II. ANÁLISIS Y EVALUACIÓN DEL RIESGO / OPORTUNIDAD</t>
  </si>
  <si>
    <t>III. VALORACIÓN DEL RIESGO / OPORTUNIDAD</t>
  </si>
  <si>
    <r>
      <rPr>
        <b/>
        <sz val="10"/>
        <color rgb="FF002060"/>
        <rFont val="Calibri"/>
      </rPr>
      <t>Consecutivo</t>
    </r>
    <r>
      <rPr>
        <sz val="10"/>
        <color rgb="FF000000"/>
        <rFont val="Calibri"/>
      </rPr>
      <t xml:space="preserve">
</t>
    </r>
    <r>
      <rPr>
        <b/>
        <sz val="10"/>
        <color rgb="FF000000"/>
        <rFont val="Calibri"/>
      </rPr>
      <t>Nota: los consecutivos de la Matriz de Riesgos Corporativa actual, se deben mantener</t>
    </r>
  </si>
  <si>
    <t>Tipo de proceso</t>
  </si>
  <si>
    <t>Los procesos que tienen TRÁMITES y/u OPAs, deben relacionar riesgos de corrupción
(DSO - DSAT - DSC)</t>
  </si>
  <si>
    <r>
      <rPr>
        <b/>
        <sz val="10"/>
        <color rgb="FF002060"/>
        <rFont val="Calibri"/>
      </rPr>
      <t xml:space="preserve">Objetivo del proceso
</t>
    </r>
    <r>
      <rPr>
        <b/>
        <sz val="10"/>
        <color rgb="FF002060"/>
        <rFont val="Calibri"/>
      </rPr>
      <t>(Tomado de la caracterización del proceso)</t>
    </r>
  </si>
  <si>
    <t>Naturaleza</t>
  </si>
  <si>
    <r>
      <rPr>
        <b/>
        <sz val="10"/>
        <color rgb="FF002060"/>
        <rFont val="Calibri"/>
      </rPr>
      <t xml:space="preserve">Impacto
</t>
    </r>
    <r>
      <rPr>
        <b/>
        <sz val="10"/>
        <color rgb="FFFF0000"/>
        <rFont val="Calibri"/>
      </rPr>
      <t>Para corrupción:
Acción u omisión</t>
    </r>
  </si>
  <si>
    <r>
      <rPr>
        <b/>
        <sz val="10"/>
        <color rgb="FF002060"/>
        <rFont val="Calibri"/>
      </rPr>
      <t xml:space="preserve">Causa Inmediata
</t>
    </r>
    <r>
      <rPr>
        <b/>
        <sz val="10"/>
        <color rgb="FFFF0000"/>
        <rFont val="Calibri"/>
      </rPr>
      <t>Para corrupción:
Uso de Poder</t>
    </r>
  </si>
  <si>
    <r>
      <rPr>
        <b/>
        <sz val="10"/>
        <color rgb="FF002060"/>
        <rFont val="Calibri"/>
      </rPr>
      <t>Causa Raíz</t>
    </r>
    <r>
      <rPr>
        <sz val="10"/>
        <color rgb="FF000000"/>
        <rFont val="Calibri"/>
      </rPr>
      <t xml:space="preserve">
"falta de...
debilidad de...
ausencia de…"
</t>
    </r>
    <r>
      <rPr>
        <b/>
        <sz val="10"/>
        <color rgb="FFFF0000"/>
        <rFont val="Calibri"/>
      </rPr>
      <t>Para corrupción:
Desviación de la gestión pública + beneficio privado</t>
    </r>
  </si>
  <si>
    <r>
      <rPr>
        <b/>
        <sz val="10"/>
        <color rgb="FF002060"/>
        <rFont val="Calibri"/>
      </rPr>
      <t>Descripción del riesgo</t>
    </r>
    <r>
      <rPr>
        <sz val="10"/>
        <color rgb="FF000000"/>
        <rFont val="Calibri"/>
      </rPr>
      <t xml:space="preserve">
</t>
    </r>
    <r>
      <rPr>
        <b/>
        <sz val="10"/>
        <color rgb="FF000000"/>
        <rFont val="Calibri"/>
      </rPr>
      <t xml:space="preserve">Se construye del impacto + causa inmediata + causa raíz
</t>
    </r>
    <r>
      <rPr>
        <b/>
        <sz val="10"/>
        <color rgb="FFFF0000"/>
        <rFont val="Calibri"/>
      </rPr>
      <t>Para riesgos de Corrupción:
Acción u omisión + Uso de poder + Desviación de la gestión pública + el beneficio privado</t>
    </r>
  </si>
  <si>
    <t>Tipo 
definición soborno</t>
  </si>
  <si>
    <t>Factor del Riesgo</t>
  </si>
  <si>
    <r>
      <rPr>
        <b/>
        <sz val="10"/>
        <color rgb="FF002060"/>
        <rFont val="Calibri"/>
      </rPr>
      <t>Frecuencia de la actividad</t>
    </r>
    <r>
      <rPr>
        <sz val="10"/>
        <color rgb="FF000000"/>
        <rFont val="Calibri"/>
      </rPr>
      <t xml:space="preserve">
</t>
    </r>
    <r>
      <rPr>
        <b/>
        <sz val="10"/>
        <color rgb="FF000000"/>
        <rFont val="Calibri"/>
      </rPr>
      <t>Cantidad de veces que se realiza la actividad en el año</t>
    </r>
  </si>
  <si>
    <t>Probabilidad Inherente</t>
  </si>
  <si>
    <t>%</t>
  </si>
  <si>
    <r>
      <rPr>
        <b/>
        <sz val="10"/>
        <color rgb="FF002060"/>
        <rFont val="Calibri"/>
      </rPr>
      <t>Criterios de impacto (SMLVM)</t>
    </r>
    <r>
      <rPr>
        <sz val="10"/>
        <color rgb="FF000000"/>
        <rFont val="Calibri"/>
      </rPr>
      <t xml:space="preserve">
</t>
    </r>
    <r>
      <rPr>
        <b/>
        <sz val="10"/>
        <color rgb="FF000000"/>
        <rFont val="Calibri"/>
      </rPr>
      <t>Puede ser reputacional o de impacto económico</t>
    </r>
  </si>
  <si>
    <r>
      <rPr>
        <b/>
        <sz val="10"/>
        <color rgb="FF002060"/>
        <rFont val="Calibri"/>
      </rPr>
      <t xml:space="preserve">Impacto inherente
</t>
    </r>
    <r>
      <rPr>
        <b/>
        <sz val="10"/>
        <color rgb="FFFF0000"/>
        <rFont val="Calibri"/>
      </rPr>
      <t>Los riesgos de Corrupción y Corrupción - Soborno NO pueden ser MENOR</t>
    </r>
  </si>
  <si>
    <t>Nivel de Riesgo Inherente</t>
  </si>
  <si>
    <t>No. del Control</t>
  </si>
  <si>
    <r>
      <rPr>
        <b/>
        <sz val="10"/>
        <color rgb="FF002060"/>
        <rFont val="Calibri"/>
      </rPr>
      <t>Descripción del Control</t>
    </r>
    <r>
      <rPr>
        <sz val="10"/>
        <color rgb="FF000000"/>
        <rFont val="Calibri"/>
      </rPr>
      <t xml:space="preserve">
</t>
    </r>
    <r>
      <rPr>
        <b/>
        <sz val="10"/>
        <color rgb="FFFF0000"/>
        <rFont val="Calibri"/>
      </rPr>
      <t>(No puede ser una capacitación)</t>
    </r>
  </si>
  <si>
    <t>Afectación</t>
  </si>
  <si>
    <t>Atributos</t>
  </si>
  <si>
    <t>Probabilidad residual</t>
  </si>
  <si>
    <t>Probabilidad Residual Final</t>
  </si>
  <si>
    <t>Impacto Residual Final</t>
  </si>
  <si>
    <t>Zona de Riesgo Final</t>
  </si>
  <si>
    <r>
      <rPr>
        <b/>
        <sz val="10"/>
        <color rgb="FF002060"/>
        <rFont val="Calibri"/>
      </rPr>
      <t>Tratamiento</t>
    </r>
    <r>
      <rPr>
        <sz val="10"/>
        <color rgb="FF000000"/>
        <rFont val="Calibri"/>
      </rPr>
      <t xml:space="preserve">
(pag. 71 guía)
</t>
    </r>
    <r>
      <rPr>
        <b/>
        <sz val="10"/>
        <color rgb="FFFF0000"/>
        <rFont val="Calibri"/>
      </rPr>
      <t>En riesgos de Corrupción y Corrupción - Soborno NO se pueden ACEPTAR ni EVITAR. Se deben REDUCIR</t>
    </r>
  </si>
  <si>
    <t>Plan de Acción
(Verbo en infitinivo)</t>
  </si>
  <si>
    <t>Responsable: Nombre  - Cargo</t>
  </si>
  <si>
    <t>Producto</t>
  </si>
  <si>
    <t>Periodicidad de seguimiento</t>
  </si>
  <si>
    <t>Tipo</t>
  </si>
  <si>
    <t>Calificación</t>
  </si>
  <si>
    <t>Documento en el SIG o nombre del registro</t>
  </si>
  <si>
    <t>Posibilidad de Afectación reputacional</t>
  </si>
  <si>
    <t>Ginna Paola Rincón / Directora Servicio al Ciudadano</t>
  </si>
  <si>
    <t xml:space="preserve">listas de asistencia y actas de capacitación </t>
  </si>
  <si>
    <t xml:space="preserve">Posibilidad de afectación economica  </t>
  </si>
  <si>
    <t xml:space="preserve">Por recibir dádivas para la omisión del desarrollo de sus funciones   </t>
  </si>
  <si>
    <t xml:space="preserve">A nombre propio o por personal con mayor rango jerarquico, con el fin de obtener un beneficio economico </t>
  </si>
  <si>
    <t>Posibilidad de afectación económica por fuga de los ingresos operacionales, debido a que las empresas no pagan integralmente la tasa de uso y al evidenciar este fenomeno en los controles, no es reportado a través del instrumento establecido para tal fin, debido a que hay contraprestación para no hacerlo a los funcionarios de la TTSA.</t>
  </si>
  <si>
    <t>Seguimiento a través del CCTV</t>
  </si>
  <si>
    <t>Manual Operativo</t>
  </si>
  <si>
    <t xml:space="preserve">Realizar jornadas bimestrales de sensibilización con los trabajadores suceptibles a recibir dádivas en el desarrollo de sus funciones,
Realizar revisiones aleatorias al CCTV con apoyo de la Dirección de Seguridad Operacional. </t>
  </si>
  <si>
    <t xml:space="preserve">Manuel Salgado - Director de Servicio al Transportador.
</t>
  </si>
  <si>
    <t xml:space="preserve">Listas de asistencia
</t>
  </si>
  <si>
    <t>bimestral</t>
  </si>
  <si>
    <t>Posibilidad de afectación reputacional</t>
  </si>
  <si>
    <t>Semestral</t>
  </si>
  <si>
    <t>Cuatrimestrales</t>
  </si>
  <si>
    <t>Anual</t>
  </si>
  <si>
    <t>Posibilidad de afectación económica</t>
  </si>
  <si>
    <t>Estructurar las actividades para identificar, estructurar y generar nuevas fuentes de ingresos, rentables económica, social y ambientalmente; así como proveer y garantizar los recursos físicos planeando la administración, aplicación y desarrollo de los mi</t>
  </si>
  <si>
    <t>Por parte de los operadores del recaudo en los parqueaderos</t>
  </si>
  <si>
    <t>con el fin de no realizar el cobro íntegro del servicio para obtener beneficio propio y/o de terceros.</t>
  </si>
  <si>
    <t>Posibilidad de afectación económica por parte de los operadores del recaudo en los parqueaderos con el fin de no realizar el cobro íntegro del servicio para obtener beneficio propio y/o de terceros.</t>
  </si>
  <si>
    <t>Implementación de recorridos periódicos (no programados y con desconocimiento de los operarios)</t>
  </si>
  <si>
    <t>Actas de arqueo</t>
  </si>
  <si>
    <t>Realizar arqueos sorpresivos permanentes a los cajeros de los parqueaderos administrados por la Terminal de Transporte</t>
  </si>
  <si>
    <t>William Camargo - Coordinador de Parqueaderos</t>
  </si>
  <si>
    <t>Llevar a cabo reuniones con las áreas de posible contacto con periodistas: Servicio al ciudadano, Seguridad, y Copropiedad.</t>
  </si>
  <si>
    <t>Angelo Dickens Piraján Forero
Jefe de Oficina Asesora de Comunicaciones.</t>
  </si>
  <si>
    <t>Por una fuga de información de la Terminal de Transporte S.A.</t>
  </si>
  <si>
    <t>Debido a la Información negativa de la Terminal a los medios de comunicación que afectan la Imagen y la reputación Institucional.</t>
  </si>
  <si>
    <t>Posibilidad de afectación reputacional por una fuga de información de la Terminal de Transporte S.A., Debido a la Información negativa de la Terminal a los medios de comunicación que afectan la Imagen y la reputación Institucional.</t>
  </si>
  <si>
    <t>Seguimiento a medios de comunicación. 
Verificar las noticias negativas dentro de la Terminal para que no perjudiquen la imagen de la entidad.</t>
  </si>
  <si>
    <t>1. En caso de materialización del riesgo, el Jefe Asesor de Comunicaciones implementará las medidas de manejo de crisis.
2. Presentar informe a Gerencia el manejo y estado actual del riesgo.</t>
  </si>
  <si>
    <t>1. Informe a Gerencia
La evidencia se registra únicamente en caso de materialización.</t>
  </si>
  <si>
    <t>Posibilidad de afectación económica.</t>
  </si>
  <si>
    <t>Lester Amalia Pinzón Arias - Profesional 4 de Tesorería</t>
  </si>
  <si>
    <t>Actas del Comité de Inversiones con los respectivos soportes</t>
  </si>
  <si>
    <t>Cada vez que se vaya a realizar una inversión</t>
  </si>
  <si>
    <t>Posibilidad de realizar pagos</t>
  </si>
  <si>
    <t>Por parte de los servidores o contratistas de la Dirección de Gestión Financiera</t>
  </si>
  <si>
    <t>A nombre del beneficiario del pago, sin el cumplir de los requisitos contractuales y legales.</t>
  </si>
  <si>
    <t>Posibilidad de realizar pagos por parte de los servidores o contratistas de la Dirección de Gestión Financiera a nombre del beneficiario del pago, sin el cumplimiento de los requisitos contractuales y legales.</t>
  </si>
  <si>
    <t>Revisión de los documentos soportes para pago por parte de Contabilidad, Tesorería y Dirección de Gestión Financiera</t>
  </si>
  <si>
    <t>GAF-PR10 TRAMITE PARA EL PAGO DE BIENES Y SERVICIOS V3</t>
  </si>
  <si>
    <t>Revisar el cumplimento de los requisitos legales y contractuales para pago.</t>
  </si>
  <si>
    <t>Roberto Bemudez Bolivar - Director Gestión Financiero</t>
  </si>
  <si>
    <t>Comprobante de egreso y documentos soportes del pago</t>
  </si>
  <si>
    <t>Cada vez que se presente un tramite de cobro</t>
  </si>
  <si>
    <t>Por realizar la inclusión de gastos no autorizados.</t>
  </si>
  <si>
    <t>Debido a la falta de cumplimiento legal, control y seguimiento en los gastos presupuestales autorizados en la resolución de caja menor.</t>
  </si>
  <si>
    <t>Posibilidad de afectación económica, por realizar la inclusión de gastos no autorizados, debido a la falta de cumplimiento legal, control y seguimiento en los gastos presupuestales autorizados en la resolución de caja menor.</t>
  </si>
  <si>
    <t>Revisión de pagos por parte de Profesional 4-Tesorería</t>
  </si>
  <si>
    <t>GAF-MN03 CAJA MENOR V6</t>
  </si>
  <si>
    <t>Validar previamente cada gasto con el presupuesto autorizado en la resolución de caja menor.</t>
  </si>
  <si>
    <t>Formatos de autorización y pago.</t>
  </si>
  <si>
    <t>Permanente, cada vez que se presente una solicitud de caja menor.</t>
  </si>
  <si>
    <t>GAF-MN05 MANUAL DE CONTABILIDAD V6- GAF-MN06 PRESUPUESTO V3</t>
  </si>
  <si>
    <t>GAF-MN05 MANUAL DE CONTABILIDAD V6- GAF-PR10 TRAMITE PARA EL PAGO DE BIENES Y SERVICIOS V3</t>
  </si>
  <si>
    <t xml:space="preserve">Posibilidad de sanciones económicas </t>
  </si>
  <si>
    <t>Por Incumplimiento en los plazos de respuesta a las demandas contra la entidad</t>
  </si>
  <si>
    <t xml:space="preserve"> con el fin de beneficiar a  los servidores, contratistas y/o a nombre propio.</t>
  </si>
  <si>
    <t>Posibilidad de sanciones económicas, por Incumplimiento en los plazos de respuesta a las demandas contra la entidad,  con el fin de beneficiar a  los servidores, contratistas y/o a nombre propio.</t>
  </si>
  <si>
    <t xml:space="preserve">
Elaborar Hoja de control de Expedientes 
</t>
  </si>
  <si>
    <t>GAF-PG01 PROGRAMA DE GESTIÓN DOCUMENTAL
GAF FT52</t>
  </si>
  <si>
    <t>Implementar un Plan de Capacitaciones para socializar el formato y realizar seguimientos para verificar su aplicación.</t>
  </si>
  <si>
    <t>Profesional 1  Angela Cárdenas y 
Técnico 3 William Arango  Gestión Documental</t>
  </si>
  <si>
    <t>Registros de la Capacitación-formatos de Asistencia y verificación diligenciamiento formato</t>
  </si>
  <si>
    <t>Garantizar la seguridad a los grupos de interés e instalaciones y bienes de propiedad de la Terminal de Transporte S.A; así como coordinar los planes de atención y prevención de emergencias para evitar riesgos y minimizar impactos ambientales.</t>
  </si>
  <si>
    <t>Posibilidad de Afectacion reputacional</t>
  </si>
  <si>
    <t>Protocolizar documento de Control en SIG</t>
  </si>
  <si>
    <t>Director de Seguridad Operacional Nicolas Franco</t>
  </si>
  <si>
    <t>Documento control SIG</t>
  </si>
  <si>
    <t>trimestral</t>
  </si>
  <si>
    <t>R- Evitarlo</t>
  </si>
  <si>
    <t>GTH-FT03</t>
  </si>
  <si>
    <t>Lina Marcela Noriega - Directora de Gestión Humana
Profesional 3/ Técnico 3</t>
  </si>
  <si>
    <t>Posibilidad de afectación Reputacional</t>
  </si>
  <si>
    <t xml:space="preserve">Conflicto de intereses </t>
  </si>
  <si>
    <t>Ausencia de control y posibilidad de beneficios o intereses particulares y favorecer o favorecerse de alguna situación particular en la gestión laboral.</t>
  </si>
  <si>
    <t xml:space="preserve">Posibilidad de ocurrencia de conductas presuntamente contrariosas a la ética e integridad empresarial y laboral por parte de los trabajadores de la empresa. </t>
  </si>
  <si>
    <t>Dar Cumplimiento al Código de Integridad y al reglamento interno de trabajo.</t>
  </si>
  <si>
    <t>GTS-RG01</t>
  </si>
  <si>
    <t xml:space="preserve"> Dar a conocer al personal de la Terminal el código de integridad y la obligatoriedad de su adherencia a través de la inducción y reinducción.</t>
  </si>
  <si>
    <t>Registro de la capacitación realizada.</t>
  </si>
  <si>
    <t>Anualmente</t>
  </si>
  <si>
    <t>Adoptar medidas disciplinarias frente a la permanencia del trabajador por incumplimiento del código de integridad y reglamento interno de trabajo</t>
  </si>
  <si>
    <t>GRH-601 V.1-</t>
  </si>
  <si>
    <t>Aplicar normas disciplinarias de acuerdo a Reglamento Interno de Trabajo.</t>
  </si>
  <si>
    <t>Lina Marcela Noriega - Directora de Gestión Humana
Profesional 3/Técnico 3</t>
  </si>
  <si>
    <t>Registro del proceso disciplinario. (Diligencia de descargos, acto administrativo).</t>
  </si>
  <si>
    <t xml:space="preserve">Falta de atención al detalle en la administración documental de las historias laborales.
</t>
  </si>
  <si>
    <t>Intereses personales de terceros para encubrir u ocultar evidencias de información que afecte a algún trabajador.</t>
  </si>
  <si>
    <t>Posibilidad de que se genere alteración y/o perdida de documentos de las historias laborales para encubrir u ocultar información de algún trabajador. Recibir dádivas por encubrir información.</t>
  </si>
  <si>
    <t>Generar la investigación correspondiente que identifique los motivos por los cuales se generó la pérdido o alteración de información.</t>
  </si>
  <si>
    <t>GAF-FT06</t>
  </si>
  <si>
    <t>Designar un responsable de la custodia y manipulación del archivo de  historias laborales tanto físico como digital 
Realizar capacitación en lineamientos de historias laborales y Revisión del formato GTS -FT03 REQUISITOS VINCULACIÓN DE PERSONAL
Controlar la información mediante formato de solicitud de Préstamo y Consulta de Documentos GAF-FT06</t>
  </si>
  <si>
    <t>Registros de la historia laboral digital y físico.</t>
  </si>
  <si>
    <t>Posobilidad de afectación reputacional</t>
  </si>
  <si>
    <t>Cronograma</t>
  </si>
  <si>
    <t>Un colaborador acepte o solicite una ventaja indebida como incentivo o recompensa para direccionar contratos desde los Estudios Previos</t>
  </si>
  <si>
    <t>Ausencia de objetividad en la contratación desde los Estudios Previos</t>
  </si>
  <si>
    <t>Posibilidad de afectación económica por no realizar una contratación eficiente, las líneas de negocio de la terminal se ven afectadas</t>
  </si>
  <si>
    <t>Revisión jurídica del documento "Estudio Previo - Formulación del proyecto" Condiciones Técnicas Básicas del Proyecto y/o Necesidad a Contratar, de manera interdisciplinaria e independiente.</t>
  </si>
  <si>
    <t>SMC-FT01
GJC-MN03</t>
  </si>
  <si>
    <t>Realizar las observaciones y sugerencias al documento "Estudio Previo - Formulación del proyecto Condiciones Técnicas Básicas del Proyecto y/o Necesidad a Contratar.</t>
  </si>
  <si>
    <t xml:space="preserve">Carlos Salcedo - Subgerente Jurídico
Maria Del Castillo - Coordinadora de contratación </t>
  </si>
  <si>
    <t>Correos electrónicos remitiendo al Líder del Proyecto, el documento de Condiciones Técnicas Básicas con comentarios y observaciones.</t>
  </si>
  <si>
    <t>El apoderado solicite o acepte sobornos para favorecer a un tercero, privilegiando su propio interés.</t>
  </si>
  <si>
    <t>Ausencia de objetividad en el desarrollo de la defensa judicial</t>
  </si>
  <si>
    <t>Posibilidad de recibir o solicitar cualquier dádiva o beneficio por parte de un tercero a nombre propio o de terceros con el fin de favorecer a un tercero o privilegiando su propio interés</t>
  </si>
  <si>
    <t>Se designa un profesional en cada uno de los procesos en los que la entidad es parte demandante o parte demandada o se contrata abogado externo especializado, bajo seguimiento permanente del Subgerente Jurídico.</t>
  </si>
  <si>
    <t>Hacer seguimiento a los procesos a través de la rama judicial y SIPROJWEB mensualmente.</t>
  </si>
  <si>
    <t>Carlos Salcedo - Subgerente Jurídico
Fabian Carvajal - Profesional 4</t>
  </si>
  <si>
    <t xml:space="preserve">Siprojweb actualizado además de revisión periódica de los procesos en la rama judicial </t>
  </si>
  <si>
    <t xml:space="preserve">Free Press (base de datos de seguimiento a medios de comunicación) y monitoreo constante a las redes sociales.  </t>
  </si>
  <si>
    <t xml:space="preserve">Indicadores de gestión </t>
  </si>
  <si>
    <t>Informe</t>
  </si>
  <si>
    <t>GAF-MN05 MANUAL DE CONTABILIDAD V6 - GAF-PR09 PROCEDIMIENTO GESTION DE CARTERA V4</t>
  </si>
  <si>
    <t>GAF-MN05 MANUAL DE CONTABILIDAD V6</t>
  </si>
  <si>
    <t xml:space="preserve">Verificar de los beneficios tributarios para las mejoras en la disposición de los recursos </t>
  </si>
  <si>
    <t>Actas de las mesas de trabajo</t>
  </si>
  <si>
    <t>Por incumplir  por parte de los trabajadores a cargo de la Dirección, la política institucional de no recibir contraprestación, dádivas o propinas de los grupos de interés en la prestación del servicio y control operacional</t>
  </si>
  <si>
    <t xml:space="preserve">Con el fin de obtener un beneficio economico a nombre propio </t>
  </si>
  <si>
    <t>Posible afectación reputacional de parte de los trabajadores encargados de habilitar los convenios y/o contratos para suplir deficiencias  de parque automotor en épocas de temporadas altas, habilitando vehículos para la prestación del servicio sin cumplir con los requisitos exigidos por las Autoridades Competentes.</t>
  </si>
  <si>
    <t>Se concientiza a los trabajdores a través de ética de la Terminal,</t>
  </si>
  <si>
    <t xml:space="preserve">GTS-RG01
</t>
  </si>
  <si>
    <t>Realizar jornadas bimestrales de sensibilización con los trabajadores suceptibles a recibir dádivas.
Controles aleatorios en la perifería de las Terminales y/o Ciudad con personal a cargo de la Dirección y/o Grupo de Control Externo.</t>
  </si>
  <si>
    <t>Posibilidad de corrupción</t>
  </si>
  <si>
    <t>Por parte de los trabajadores encargados de habilitar los convenios y/o contratos de temporadas altas</t>
  </si>
  <si>
    <t xml:space="preserve">Por habilitar vehículos para la prestación del servicio sin tener las aprobaciones de las Autoridades Competentes. </t>
  </si>
  <si>
    <t>Se realizan verificaciones por parte del Director de Servicio al Transportador y por los mismos trabajadores del área de los convenios habilitados y los vehículos relacionados en los mismos.</t>
  </si>
  <si>
    <t xml:space="preserve">Realizar jornadas sensibilización con los trabajadores suceptibles a recibir dádivas en el desarrollo de sus funciones. </t>
  </si>
  <si>
    <t>No aplica, teniendo en cuenta que se elimiarán las porterías de salida operadas por personal, por el proyecto de automatización, se debe trasladar el riesgo a la Direcciónd e Tecnologia como encargada del funcionamiento de los equipos tecnologicos</t>
  </si>
  <si>
    <t>Por parte de los trabajadores encargados efectuar el control en las porterías de salida por recibir dádivas para la omisión del desarrollo de sus funciones</t>
  </si>
  <si>
    <t>Se realizarán inspecciones aleatorías con el fin de validar que el sistema no permita por errores evasiones al pago integral de la tasa de uso</t>
  </si>
  <si>
    <t>Se realizarán controles en las plataformas de ascenso por parte de los técnicos 2, en aras de supervisar el trabajo efectuado por los operarios</t>
  </si>
  <si>
    <t>Intereses personales o de terceros</t>
  </si>
  <si>
    <t>Debido a la posibilidad de ser sobornado o sobornar a un tercero para recibir insumos que no corresponden con el físico</t>
  </si>
  <si>
    <t>Posibilidad de afectación económica a causa de intereses personales o de terceros debido a la posibilidad de ser sobornado o sobornar a un tercero para recibir insumos que no corresponden con las especificaciones solicitadas por la entidad.</t>
  </si>
  <si>
    <t>Aplicación estricta del procedimiento GPC-PR02. ENTRADA DE ALMACÉN</t>
  </si>
  <si>
    <t>GPC-PR02, ENTRADA DE ALMACEN
ENTRADAS DE ALMACEN</t>
  </si>
  <si>
    <t>Solicitar acompañamiento del supervisor, de un trabajador delegado por este o de un trabajador con conocimiento técnico del bien para verificar la exactitud de los bienes recibidos y su correspondencia con lo contratado.</t>
  </si>
  <si>
    <t>Oscar Danilo Garzón - Profesional de Almacén
Sergio Bejarano - Auxiliar de Almacén
SUPERVISORES DE CONTRATOS</t>
  </si>
  <si>
    <t xml:space="preserve">Remisiones de recibo de bienes firmadas
Entradas de almacén
Oferta económica
</t>
  </si>
  <si>
    <t>Aplicación estricta del procedimiento GPC-PR03. SALIDA DE ALMACÉN</t>
  </si>
  <si>
    <t>GPC-PR03, SALIDA DE ALMACEN
SALIDAS DE ALMACEN</t>
  </si>
  <si>
    <t>Hacer entrega de los bienes a los trabajadores responsables de su custodia y uso con verificación de la correspondencia con la salida de almacén.</t>
  </si>
  <si>
    <t>Oscar Danilo Garzón - Profesional de Almacén
Sergio Bejarano - Auxiliar de Almacén
TRABAJADORES RESPONSABLES DE BIENES</t>
  </si>
  <si>
    <t>Salidas de almacén firmadas</t>
  </si>
  <si>
    <t>Debido a la posibilidad de ser sobornado o sobornar a un tercero para que cuando se realizan inventarios y no coincida con lo registrado en la base de datos del almacén no se informe la desviación</t>
  </si>
  <si>
    <t>Posibilidad de afectación económica a causa de intereses personales o de terceros debido a la posibilidad de ser sobornado o sobornar a un tercero para que cuando se realizan inventarios y no coincida con lo registrado en la base de datos del almacén no se informe la desviación</t>
  </si>
  <si>
    <t>Aplicación estricta del procedimiento GPC-PR04. TOMA FÍSICA DE INVENTARIOS</t>
  </si>
  <si>
    <t>GPC-PR04. TOMA FÍSICA DE INVENTARIOS
GPC-FT06. TOMA FISICA DE INVENTARIO</t>
  </si>
  <si>
    <t>Presentar ante el Comité de Inventarios el resultado de la toma física</t>
  </si>
  <si>
    <t>Oscar Danilo Garzón - Profesional de Almacén
Sergio Bejarano - Auxiliar de Almacén
MIEMBROS DEL COMITÉ DE INVENTARIOS</t>
  </si>
  <si>
    <t>GPC-FT06. TOMA FISICA DE INVENTARIO</t>
  </si>
  <si>
    <t>Debido a la posibilidad de ser sobornado o sobornar a un tercero por parte del personal de operación, para el uso de parqueaderos</t>
  </si>
  <si>
    <t>Posibilidad de afectación económica a causa de intereses personales o de terceros debido a la posibilidad de ser sobornado o sobornar a un tercero por parte del personal de operación, para el uso de parqueaderos</t>
  </si>
  <si>
    <t>Realización de auditorias operacionales a los parqueaderos</t>
  </si>
  <si>
    <t>Informes del sistema WebManager</t>
  </si>
  <si>
    <t xml:space="preserve">Verificar los informes del sistema WebManager para validar </t>
  </si>
  <si>
    <t>William Camargo - Coordinador de Parqueaderos
Fredy Beltrán - Coordinador Operativo de Parqueaderos</t>
  </si>
  <si>
    <t>Informes del sistema WebManager validados</t>
  </si>
  <si>
    <t>Debido a la posibilidad de ser sobornado o sobornar a un tercero  para informar un robo, sin existir</t>
  </si>
  <si>
    <t>Posibilidad de afectación económica a causa de interesas personales o de terceros debido a la posibilidad de ser sobornado o sobornar a un tercero para informar un robo inexistente.</t>
  </si>
  <si>
    <t>Verificación de las cámaras en tiempo real para validar las novedades de hurtos presentados en los parqueaderos.</t>
  </si>
  <si>
    <t>Registros de video de novedades</t>
  </si>
  <si>
    <t>Realizar verificación de cámaras de vigilancia para confirmar o descartar la existencia de un hurto en los parqueaderos.</t>
  </si>
  <si>
    <t>Segmentos de video</t>
  </si>
  <si>
    <t>Por  recibir o solicitar sobornos para realización de pagos que estén fuera del PAA.</t>
  </si>
  <si>
    <t>Debido a la falta de planeación, generando un posible detrimento económico para la Terminal, posibles investigaciones e investigaciones disciplinarias.</t>
  </si>
  <si>
    <t>Posibilidad de afectación económica, por recibir o solicitar sobornos para realización de pagos que estén fuera del PAA, debido a la falta de planeación, generando un posible detrimento económico para la Terminal, posibles investigaciones e investigaciones disciplinarias.</t>
  </si>
  <si>
    <t>Filtros de aprobación de pagos entre las áreas y manual de supervisión de los contratos.</t>
  </si>
  <si>
    <t>Verificar los filtros de aprobación de pagos entre las áreas y manual de supervisión de los contratos.</t>
  </si>
  <si>
    <t>Solicitud de CDP con las firmas de aprobación.</t>
  </si>
  <si>
    <t>Por recibir o solicitar sobornos para cambiar el valor del certificado de disponibilidad presupuestal.</t>
  </si>
  <si>
    <t>Debido al desconocimiento del proceso e intereses personales, generando un posible detrimento económico para la Terminal, posibles investigaciones e investigaciones disciplinarias.</t>
  </si>
  <si>
    <t>Posibilidad de afectación económica, por recibir o solicitar sobornos para cambiar el valor del certificado de disponibilidad presupuestal, debido al desconocimiento del proceso e intereses personales, generando un posible detrimento económico para la Terminal, posibles investigaciones e investigaciones disciplinarias.</t>
  </si>
  <si>
    <t xml:space="preserve">Verificación de la elaboración de los CDP con doble firma de aprobación, Cruce de la información con el presupuestos aprobado, Verificación del PAA. </t>
  </si>
  <si>
    <t xml:space="preserve">Verificar la elaboración de los CDP con doble firma de aprobación, Cruce de la información con el presupuestos aprobado, Verificación del PAA. </t>
  </si>
  <si>
    <t>Por recibir o solicitar sobornos para crear una inversión que no sea necesaria para la Terminal y que afecte la liquidez de la empresa.</t>
  </si>
  <si>
    <t>Debido al ofrecimiento de tasas de interés elevadas y manipulación de los oferentes.</t>
  </si>
  <si>
    <t>Posibilidad de afectación económica, por recibir o solicitar sobornos para crear una inversión que no sea necesaria para la Terminal y que afecte la liquidez de la empresa, debido al ofrecimiento de tasas de interés elevadas y manipulación de los oferentes.</t>
  </si>
  <si>
    <t>Comité de inversiones, rankin emitido por la Secretaría Distrital de Hacienda, no se realizan inversiones por debajo de la DTF, Portafolio diversificado.</t>
  </si>
  <si>
    <t>Realizar el procedimiento de inversión expuesto en el numeral 43 de la Matriz de riesgos y oportunidades.</t>
  </si>
  <si>
    <t>Por ofrecer dadivas a la Revisoría Fiscal para omitir informar sobre inconsistencias detectadas.</t>
  </si>
  <si>
    <t>Debido a la intención de mostrar cifras diferentes a las entidades de control y evitar investigaciones de las entidades de control.</t>
  </si>
  <si>
    <t>Posibilidad de afectación económica, por ofrecer dadivas a la Revisoría Fiscal para omitir informar sobre inconsistencias detectadas, debido a la intención de mostrar cifras diferentes a las entidades de control y evitar investigaciones de las entidades de control.</t>
  </si>
  <si>
    <t>Informes trimestrales a los entes de control, informes bimestrales a la Junta directiva, presentación de información a la DIAN.</t>
  </si>
  <si>
    <t>Realizar los informes trimestrales a los entes de control, informes bimestrales a la Junta directiva, presentación de información a la DIAN.</t>
  </si>
  <si>
    <t>Actas de reunión, documentos soportes de pago de la información a la DIAN y los informes a los entes de control.</t>
  </si>
  <si>
    <t>Por recibir o solicitar sobornos para omitir información en el sistema contable.</t>
  </si>
  <si>
    <t>Debido a intereses personales.</t>
  </si>
  <si>
    <t>Posibilidad de afectación económica, por recibir o solicitar sobornos para omitir información en el sistema contable, debido a intereses personales.</t>
  </si>
  <si>
    <t>Revisoría fiscal, visitas de la superintendencia de transportes, visita de contraloría distrital y controles del proceso financiero.</t>
  </si>
  <si>
    <t>Por recibir o solicitar sobornos para modificar información relativa a cartera o estado de cuenta de terceros.</t>
  </si>
  <si>
    <t>Debido a intereses personales y manipulación del sistema de información.</t>
  </si>
  <si>
    <t>Posibilidad de afectación económica, por recibir o solicitar sobornos para modificar información relativa a cartera o estado de cuenta de terceros, debido a intereses personales y manipulación del sistema de información.</t>
  </si>
  <si>
    <t>Comité de cartera, informes a los entes de control y controles de la política de seguridad d e la información.</t>
  </si>
  <si>
    <t>Realizar actas del Comité de cartera y realizar presentar los acuerdos de pago con los clientes, para el visto bueno del Comité de Cartera.</t>
  </si>
  <si>
    <t>Actas del Comité de cartera con los respectivos soportes</t>
  </si>
  <si>
    <t>Por recibir o solicitar sobornos para beneficiar, posicionar, destacar o elevar algún tema o entidad.</t>
  </si>
  <si>
    <t>Debido a Intereses personales o de terceros</t>
  </si>
  <si>
    <t>Posibilidad de recibir o solicitar sobornos para beneficiar, posicionar, destacar o elevar algún tema o entidad, debido a Intereses personales o de terceros</t>
  </si>
  <si>
    <t xml:space="preserve"> * Monitoreo de medios de comunicación y redes sociales
* Comité de comunicaciones
 * Reuniones del equipo de trabajo</t>
  </si>
  <si>
    <t>Por recibir o solicitar sobornos para favorecer a algún medio de comunicación particular</t>
  </si>
  <si>
    <t>Posibilidad de recibir o solicitar sobornos para favorecer a algún medio de comunicación particular debido a Intereses personales o de terceros</t>
  </si>
  <si>
    <t xml:space="preserve"> * Seguimiento a publicaciones en medios de comunicación
 * La información que se publica externamente se valida con las diferentes áreas</t>
  </si>
  <si>
    <t xml:space="preserve">Fallas en los controles para selección o seguimiento de contratistas
</t>
  </si>
  <si>
    <t>Posibilidad de recibir o solicitar dádivas o beneficios para favorecer servidores o contratistas.</t>
  </si>
  <si>
    <t xml:space="preserve">Posibilidad de recibir o solicitar cualquier dádiva o beneficio  por parte de los servidores o contratistas de la Dirección de Contratación a nombre propio o de terceros con el fin de celebrar un contrato. </t>
  </si>
  <si>
    <t>Implementación de políticas y manuales regulatorios.
 * Políticas de integridad
 * Valores corporativos
 * Manual de contratación
 * Manual de supervisión</t>
  </si>
  <si>
    <t xml:space="preserve">Reporte del evento por medio de correo electrónico </t>
  </si>
  <si>
    <t>* Capacitación al personal en temas de gestión antisoborno
* Generar espacios de socialización a manera de lecciones aprendidas</t>
  </si>
  <si>
    <t xml:space="preserve"> * Equipo consultor, Función de cumplimiento antisoborno
 * Dirección de gestión humana, comité de ética e integridad</t>
  </si>
  <si>
    <t>Pendiente</t>
  </si>
  <si>
    <t xml:space="preserve">Falta de control en la supervisión de contrato
</t>
  </si>
  <si>
    <t>Posibilidad de recibir o solicitar dádivas o benefcios para favorecerse o favorecer algún tercero con la inversión del rubro de disminución de riesgo laboral.</t>
  </si>
  <si>
    <t>Posibilidad de recibir o solicitar sobornos para la retribución de la inversión de prevención por riesgo laboral</t>
  </si>
  <si>
    <t xml:space="preserve">Informes de supervisión al contrato </t>
  </si>
  <si>
    <t>Informe de supervisión del contrato</t>
  </si>
  <si>
    <t>* Capacitación al personal en temas de gestión antisoborno
 Reuniones periódicas de seguimiento al plan d e trabajo con la ARL</t>
  </si>
  <si>
    <t>Inadecuada revisión de la documentación allegada por el candidato</t>
  </si>
  <si>
    <t xml:space="preserve">Posibilidad de recibir o solicitar dádivas o benefcios para favorecerse o favorecer algún tercero con la omisión de los controles de los requisitos para ejercer los cargos </t>
  </si>
  <si>
    <t>Posibilidad de recibir o solicitar sobornos para que se omitan los controles en el cumplimiento de los requisitos para ejercer los cargos</t>
  </si>
  <si>
    <t xml:space="preserve"> Elaboración de listado de requisitos por cargo y diligenciamiento del check lista para vinculación de personal de planta</t>
  </si>
  <si>
    <t>Controlar el riesgo sin definir acciones adicionales</t>
  </si>
  <si>
    <t>Falta de seguimiento a las certificaciones laborales.</t>
  </si>
  <si>
    <t>Posibilidad de recibir o solicitar sobornos para emitir certificaciones laborales con datos diferentes a los contemplados en el manual de funciones</t>
  </si>
  <si>
    <t xml:space="preserve"> Verificación de historia laboral contra el manual de funciones.</t>
  </si>
  <si>
    <t>Manual de funciones</t>
  </si>
  <si>
    <t>Falta de seguimiento y registros adicionales a los eventos de capacitaicón y formación.</t>
  </si>
  <si>
    <t>Posibilidad de recibir o solicitar sobornos para reportar como cumplida la asistencia a capacitaciones o formaciones</t>
  </si>
  <si>
    <t xml:space="preserve"> Se verifica la asistencia con el proveedor o funcionario que realice la capacitación.</t>
  </si>
  <si>
    <t>Registro de asistencia a capacitación</t>
  </si>
  <si>
    <t>Un colaborador solicite o acepte un incentivo indebido para entregar información confidencial sobre las condiciones contractuales</t>
  </si>
  <si>
    <t xml:space="preserve">Ausencia de objetividad en el proceso debido a la filtración de las condiciones contractuales. </t>
  </si>
  <si>
    <t>Posibilidad de afectación económica falta de transparencia en el desarrollo del proceso.</t>
  </si>
  <si>
    <t>Desde los equipo no se tiene acceso a puertos USB.</t>
  </si>
  <si>
    <t xml:space="preserve">Ejercer una debida supervición del contrato la cual se asegure del cumplimiento de las obligaciones de y del cumplimineto de la cláusula de confidencialidad de la información. </t>
  </si>
  <si>
    <t xml:space="preserve">Minuta contractual que contiene la cláusula de confidencialidad e informes de supervisión. </t>
  </si>
  <si>
    <t>El personal hace uso únicamente del correo institucional.</t>
  </si>
  <si>
    <t>Dentro de la minuta del contrato de todos los funcionario de la entidad se encuentra una cláusula de confidencialidad de la información.</t>
  </si>
  <si>
    <t xml:space="preserve">Que un funcionario judicial solicite un soborno para proferir un fallo a favor de la entidad. </t>
  </si>
  <si>
    <t>Falta de  lealtad del  funcionario encargado del proceso</t>
  </si>
  <si>
    <t>Posibilidad de afectación económica por dar u ofrecer una dádiva o beneficio por parte de un tercero o a nombre propio con el fin de lograr un fallo a favor de la entidad.</t>
  </si>
  <si>
    <t>La subgerencia jurídica no actúa como ordenador de gasto.</t>
  </si>
  <si>
    <t>En el plan de adquisiciones no se contempla ningún tipo de gasto procesal.</t>
  </si>
  <si>
    <t>Posibilidad de ofrecer, prometer, entregar u otorgar una ventaja indebida de cualquier  valor (dinero, objeto, beneficios u otra utilidad) directamente o indirectamente a las partes interesadas internas del proceso para recibir de forma extemporánea solicitudes</t>
  </si>
  <si>
    <t xml:space="preserve">por parte de algún integrante de la Subgerencia de Planeación y Proyectos a nombre propio o de la entidad </t>
  </si>
  <si>
    <t xml:space="preserve">con el fin de evitar investigaciones, implementación de la  debida diligencia ampliada,  aplicación de procesos disciplinarios según aplique,  bajo nivel de impacto y eficacia en el mejoramiento de la gestión instruccional o terminación anticipada de contratos, según aplique. </t>
  </si>
  <si>
    <t xml:space="preserve">Posibilidad de ofrecer, prometer, entregar u otorgar una ventaja indebida de cualquier  valor (dinero, objeto, beneficios u otra utilidad) directamente o indirectamente a las partes interesadas internas del proceso para recibir de forma extemporánea solicitudes por parte de algún integrante de la Subgerencia de Planeación y Proyectos a nombre propio o de la entidad con el fin de evitar investigaciones; implementación de la  debida diligencia ampliada; aplicación de procesos disciplinarios, según aplique;  bajo nivel de impacto y eficacia en el mejoramiento de la gestión instruccional o terminación anticipada de contratos, según aplique. </t>
  </si>
  <si>
    <t>Entregar la información requerida en el plazo fijado</t>
  </si>
  <si>
    <t xml:space="preserve">Por recibir dadivas al prestar el servicio generando la referencia frente a otros. </t>
  </si>
  <si>
    <t xml:space="preserve">Debido a que los ciudadanos por tener preferencias en el uso de los elementos puestos para el uso de ellos, ofrecen un beneficio para satisfacer su propia necesidad. </t>
  </si>
  <si>
    <t xml:space="preserve">Posibilidad de Afectación reputacional,   Por recibir dadivas al prestar el servicio generando la referencia frente a otros. , Debido a que los ciudadanos por tener preferencias en el uso de los elementos puestos para el uso de ellos, ofrecen un beneficio para satisfacer su propia necesidad. </t>
  </si>
  <si>
    <t xml:space="preserve">1. Fortalecer en el equipo de trabajo que no se debe recibir ningun tipo de remuneración monetaria o material por nuestros servicios.
</t>
  </si>
  <si>
    <t xml:space="preserve">SAC-IN02 </t>
  </si>
  <si>
    <t>Realizar capacitaciones con temas relacionados a mitigar el riesgo de corrupción  para los funcionarios que prestan sus servicios en atención al ciudadano</t>
  </si>
  <si>
    <t>Vulnerabilidad en los controles de seguridad</t>
  </si>
  <si>
    <t>incumplimientos de obligaciones de confidencialidad por parte de los contratistas de monitoreo de CCTV y controles de acceso vehícular y peatonal</t>
  </si>
  <si>
    <t>Posibilidad de afectacion reputacional por vulnerabilidad en los controles de seguridad ante el incumplimientos de obligaciones de confidencialidad por parte de los contratistas de monitoreo de CCTV y controles de acceso vehícular y peatonal</t>
  </si>
  <si>
    <t>Controles de acceso al sistema de cámaras
Monitoreo a la central de monitoreo
Formatos de control para la entrega de materiales filmicos bajo cadena de custodia
Aplicación de poligrafía periódica durante la ejecución del contrato
Acuerdo de confidencialidad con los operadores de medios tecnológicos</t>
  </si>
  <si>
    <t>SOF-FT21 REGISTRO DE VEHÍCULOS PARTICULARES AUTORIZADOS ZO V.1
SOF-FT14 RECOMENDACION DE CONFIDENCIALIDAD
SOF-FT12 SOLICITUD INTERNA DE GESTIÓN DE VIDEOS
SOF-FT11 SOLICITUD DE GESTION DE VIDEOS CCTV
SOF-FT05 RESPUESTA VERFICACIÓN DE VIDEOS DEL CCTV</t>
  </si>
  <si>
    <t>Falta de recaudacion de ingresos por concepto de acceso a zonas operativas</t>
  </si>
  <si>
    <t>Entrega de dádivas durante el desarrollo del trámite de ingreso de vehículos
Evitar el pago de tarifa de acceso asignada para el automotor.</t>
  </si>
  <si>
    <t xml:space="preserve">Posibilidad de afectacion economica por falta de recaudacion de ingresos por concepto de acceso a zonas operativas ante la  Entrega de dádivas durante el desarrollo del trámite de ingreso de vehículos particulares a la zona operativa, para evadir el pago de la tarifa de acceso asignada para el automotor.
</t>
  </si>
  <si>
    <t xml:space="preserve">Verificación in situ por parte de los Técnicos 2 de la Dirección de Seguridad de los vehículos particulares que se encuentran en la zona operativa y validación del pago de derechos.
</t>
  </si>
  <si>
    <t>Registro DRIVE INGRESO VEHICULAR  ZONA OPERATIVA - 2020v2
Registro DRIVE SEGUIMIENTO DE CARNETS
Registro DRIVE CONTROL DE INGRESO PEATONAL 2022</t>
  </si>
  <si>
    <t>Posibilidad de afectación económica y reputacional</t>
  </si>
  <si>
    <t>por ofrecer o recibir soborno para no llevar a cabo protocolo de cepo</t>
  </si>
  <si>
    <t>debido a obtener un beneficio privado</t>
  </si>
  <si>
    <t xml:space="preserve">Inspección del supervisor coordinador 
Arqueo diario
Cámaras
</t>
  </si>
  <si>
    <t>Implementar capacitacion al personal</t>
  </si>
  <si>
    <t>Yulani Ocoró Caicedo
Supervisora</t>
  </si>
  <si>
    <t xml:space="preserve">Actas de asistencia a capacitacion </t>
  </si>
  <si>
    <t>Al ingresar al proyecto de ZPP</t>
  </si>
  <si>
    <t>por ofrecer o recibir soborno para omitir protocolos operitivos</t>
  </si>
  <si>
    <t>por recibir soborno para para aceptar Facturas de los proveedores sin soportes</t>
  </si>
  <si>
    <t>Controles dirección del proyecto, subgerencia jurídica, planeación  y financiera</t>
  </si>
  <si>
    <t xml:space="preserve">por recibir soborno para entregar Información confidencial, de parqueo y/o de la plataforma de seguimiento de parqueo </t>
  </si>
  <si>
    <t>controles información es publica 
Política de tratamientos de datos</t>
  </si>
  <si>
    <t>por recibir soborno para informar un robo, sin existir, en las zonas de parqueo</t>
  </si>
  <si>
    <t xml:space="preserve">Acuerdo de confiabilidad
El trabajador debe reponer el dinero, perdido
Arqueos diario.
Aplicación </t>
  </si>
  <si>
    <t>por recibir soborno para alterar el procedimiento, facilitador</t>
  </si>
  <si>
    <t xml:space="preserve">Inspección del supervisor coordinador 
Arqueo diario
Limitación al acceso a la plataforma
</t>
  </si>
  <si>
    <t>por recibir soborno Alterar la aplicación de seguimiento de parqueo</t>
  </si>
  <si>
    <t>Historial de cambios de los parámetros de la aplicación
Limitación de los acceso
Fiducia controla el ingreso del dinero</t>
  </si>
  <si>
    <t>Posibilidad de ofrecer, prometer, entregar u otorgar una ventaja indebida de cualquier  valor (dinero, objeto, beneficios u otra utilidad) directamente o indirectamente a las partes interesadas externas del proceso para recibir de forma extemporánea solicitudes</t>
  </si>
  <si>
    <t xml:space="preserve">Posibilidad de ofrecer, prometer, entregar u otorgar una ventaja indebida de cualquier  valor (dinero, objeto, beneficios u otra utilidad) directamente o indirectamente a las partes interesadas externas del proceso para recibir de forma extemporánea solicitudes por parte de algún integrante de la Subgerencia de Planeación y Proyectos a nombre propio o de la entidad con el fin de evitar investigaciones; implementación de la  debida diligencia ampliada; aplicación de procesos disciplinarios, según aplique;  bajo nivel de impacto y eficacia en el mejoramiento de la gestión instruccional o terminación anticipada de contratos, según aplique. </t>
  </si>
  <si>
    <t>SMC-IN04</t>
  </si>
  <si>
    <t>Elaborar cronograma de entrega de informes con el fin de garantizar el cumplimiento de las fechas.</t>
  </si>
  <si>
    <t>Roger Rodríguez - Subgerente de Planeación y Proyectos
Maryuri Zabala - Sandra Lesmes  -  Profesional 3
Emilce Basto - Profesional 1</t>
  </si>
  <si>
    <t>Bimestral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</si>
</sst>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0"/>
      <color rgb="FF000000"/>
      <name val="Arial"/>
      <scheme val="minor"/>
    </font>
    <font>
      <sz val="11"/>
      <color rgb="FF000000"/>
      <name val="Calibri"/>
    </font>
    <font>
      <b/>
      <sz val="16"/>
      <color rgb="FF000000"/>
      <name val="Calibri"/>
    </font>
    <font>
      <b/>
      <i/>
      <sz val="14"/>
      <color rgb="FF0070C0"/>
      <name val="Calibri"/>
    </font>
    <font>
      <sz val="10"/>
      <color rgb="FF000000"/>
      <name val="Arial"/>
    </font>
    <font>
      <sz val="12"/>
      <color rgb="FF000000"/>
      <name val="Calibri"/>
    </font>
    <font>
      <sz val="10"/>
      <name val="Arial"/>
    </font>
    <font>
      <b/>
      <sz val="12"/>
      <color rgb="FF00B050"/>
      <name val="Calibri"/>
    </font>
    <font>
      <sz val="12"/>
      <color theme="1"/>
      <name val="Calibri"/>
    </font>
    <font>
      <b/>
      <sz val="12"/>
      <color rgb="FFFF0000"/>
      <name val="Calibri"/>
    </font>
    <font>
      <b/>
      <sz val="12"/>
      <color rgb="FF808080"/>
      <name val="Calibri"/>
    </font>
    <font>
      <b/>
      <sz val="12"/>
      <color rgb="FF7030A0"/>
      <name val="Calibri"/>
    </font>
    <font>
      <b/>
      <sz val="12"/>
      <color rgb="FF00B0F0"/>
      <name val="Calibri"/>
    </font>
    <font>
      <b/>
      <sz val="12"/>
      <color rgb="FFE26B0A"/>
      <name val="Calibri"/>
    </font>
    <font>
      <sz val="10"/>
      <color rgb="FF000000"/>
      <name val="Calibri"/>
    </font>
    <font>
      <b/>
      <sz val="12"/>
      <color rgb="FF595959"/>
      <name val="Calibri"/>
    </font>
    <font>
      <b/>
      <sz val="11"/>
      <color rgb="FFFFFFFF"/>
      <name val="Calibri"/>
    </font>
    <font>
      <sz val="11"/>
      <color theme="1"/>
      <name val="Calibri"/>
    </font>
    <font>
      <b/>
      <i/>
      <sz val="14"/>
      <color rgb="FFFFFFFF"/>
      <name val="Calibri"/>
    </font>
    <font>
      <b/>
      <sz val="11"/>
      <color rgb="FF000000"/>
      <name val="Calibri"/>
    </font>
    <font>
      <b/>
      <sz val="10"/>
      <color rgb="FF000000"/>
      <name val="Calibri"/>
    </font>
    <font>
      <b/>
      <sz val="10"/>
      <color rgb="FFFF0000"/>
      <name val="Calibri"/>
    </font>
    <font>
      <b/>
      <i/>
      <sz val="10"/>
      <color rgb="FF000000"/>
      <name val="Calibri"/>
    </font>
    <font>
      <b/>
      <sz val="10"/>
      <color theme="1"/>
      <name val="Calibri"/>
    </font>
    <font>
      <sz val="10"/>
      <color theme="1"/>
      <name val="Arial"/>
    </font>
    <font>
      <sz val="10"/>
      <color theme="1"/>
      <name val="Calibri"/>
    </font>
    <font>
      <b/>
      <sz val="10"/>
      <color rgb="FF002060"/>
      <name val="Calibri"/>
    </font>
    <font>
      <b/>
      <sz val="10"/>
      <color theme="1"/>
      <name val="Arial"/>
    </font>
    <font>
      <sz val="10"/>
      <color rgb="FFFF0000"/>
      <name val="Calibri"/>
    </font>
    <font>
      <sz val="12"/>
      <color rgb="FFFF0000"/>
      <name val="Calibri"/>
    </font>
    <font>
      <sz val="12"/>
      <color rgb="FFEA4335"/>
      <name val="Calibri"/>
    </font>
  </fonts>
  <fills count="18">
    <fill>
      <patternFill patternType="none"/>
    </fill>
    <fill>
      <patternFill patternType="gray125"/>
    </fill>
    <fill>
      <patternFill patternType="solid">
        <fgColor rgb="FF92D050"/>
        <bgColor rgb="FF92D050"/>
      </patternFill>
    </fill>
    <fill>
      <patternFill patternType="solid">
        <fgColor rgb="FF8DB5F8"/>
        <bgColor rgb="FF8DB5F8"/>
      </patternFill>
    </fill>
    <fill>
      <patternFill patternType="solid">
        <fgColor rgb="FFFFFF00"/>
        <bgColor rgb="FFFFFF00"/>
      </patternFill>
    </fill>
    <fill>
      <patternFill patternType="solid">
        <fgColor rgb="FF808080"/>
        <bgColor rgb="FF808080"/>
      </patternFill>
    </fill>
    <fill>
      <patternFill patternType="solid">
        <fgColor rgb="FFFFFFFF"/>
        <bgColor rgb="FFFFFFFF"/>
      </patternFill>
    </fill>
    <fill>
      <patternFill patternType="solid">
        <fgColor rgb="FFD8D8D8"/>
        <bgColor rgb="FFD8D8D8"/>
      </patternFill>
    </fill>
    <fill>
      <patternFill patternType="solid">
        <fgColor rgb="FFDBE5F1"/>
        <bgColor rgb="FFDBE5F1"/>
      </patternFill>
    </fill>
    <fill>
      <patternFill patternType="solid">
        <fgColor rgb="FF99CC00"/>
        <bgColor rgb="FF99CC00"/>
      </patternFill>
    </fill>
    <fill>
      <patternFill patternType="solid">
        <fgColor rgb="FFF79646"/>
        <bgColor rgb="FFF79646"/>
      </patternFill>
    </fill>
    <fill>
      <patternFill patternType="solid">
        <fgColor rgb="FFD6E3BC"/>
        <bgColor rgb="FFD6E3BC"/>
      </patternFill>
    </fill>
    <fill>
      <patternFill patternType="solid">
        <fgColor rgb="FFF2DBDB"/>
        <bgColor rgb="FFF2DBDB"/>
      </patternFill>
    </fill>
    <fill>
      <patternFill patternType="solid">
        <fgColor rgb="FFFF0000"/>
        <bgColor rgb="FFFF0000"/>
      </patternFill>
    </fill>
    <fill>
      <patternFill patternType="solid">
        <fgColor theme="0"/>
        <bgColor theme="0"/>
      </patternFill>
    </fill>
    <fill>
      <patternFill patternType="solid">
        <fgColor rgb="FFFAD9D6"/>
        <bgColor rgb="FFFAD9D6"/>
      </patternFill>
    </fill>
    <fill>
      <patternFill patternType="solid">
        <fgColor rgb="FFFEF1CC"/>
        <bgColor rgb="FFFEF1CC"/>
      </patternFill>
    </fill>
    <fill>
      <patternFill patternType="solid">
        <fgColor theme="0" tint="-4.9989318521683403E-2"/>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141">
    <xf numFmtId="0" fontId="0" fillId="0" borderId="0" xfId="0" applyFont="1" applyAlignment="1"/>
    <xf numFmtId="0" fontId="1" fillId="0" borderId="0" xfId="0" applyFont="1"/>
    <xf numFmtId="0" fontId="2" fillId="0" borderId="0" xfId="0" applyFont="1" applyAlignment="1">
      <alignment horizontal="center"/>
    </xf>
    <xf numFmtId="0" fontId="3" fillId="0" borderId="0" xfId="0" applyFont="1" applyAlignment="1">
      <alignment horizontal="center"/>
    </xf>
    <xf numFmtId="0" fontId="4" fillId="2" borderId="1" xfId="0" applyFont="1" applyFill="1" applyBorder="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1" fillId="0" borderId="1" xfId="0" applyFont="1" applyBorder="1"/>
    <xf numFmtId="0" fontId="4" fillId="0" borderId="0" xfId="0" applyFont="1"/>
    <xf numFmtId="0" fontId="1" fillId="0" borderId="1" xfId="0" applyFont="1" applyBorder="1" applyAlignment="1">
      <alignment horizontal="center"/>
    </xf>
    <xf numFmtId="0" fontId="7" fillId="0" borderId="1" xfId="0" applyFont="1" applyBorder="1" applyAlignment="1">
      <alignment horizontal="center"/>
    </xf>
    <xf numFmtId="0" fontId="1" fillId="3" borderId="1" xfId="0" applyFont="1" applyFill="1" applyBorder="1"/>
    <xf numFmtId="0" fontId="8" fillId="0" borderId="1" xfId="0" applyFont="1" applyBorder="1" applyAlignment="1">
      <alignment horizontal="center"/>
    </xf>
    <xf numFmtId="0" fontId="1" fillId="4" borderId="1" xfId="0" applyFont="1" applyFill="1" applyBorder="1"/>
    <xf numFmtId="0" fontId="8" fillId="0" borderId="4" xfId="0" applyFont="1" applyBorder="1" applyAlignment="1">
      <alignment horizontal="center"/>
    </xf>
    <xf numFmtId="0" fontId="9" fillId="0" borderId="1" xfId="0" applyFont="1" applyBorder="1" applyAlignment="1">
      <alignment horizontal="center"/>
    </xf>
    <xf numFmtId="0" fontId="10" fillId="0" borderId="4" xfId="0" applyFont="1" applyBorder="1" applyAlignment="1">
      <alignment horizontal="center"/>
    </xf>
    <xf numFmtId="0" fontId="7" fillId="0" borderId="4" xfId="0" applyFont="1" applyBorder="1" applyAlignment="1">
      <alignment horizontal="center"/>
    </xf>
    <xf numFmtId="0" fontId="11" fillId="0" borderId="4" xfId="0" applyFont="1" applyBorder="1" applyAlignment="1">
      <alignment horizontal="center"/>
    </xf>
    <xf numFmtId="0" fontId="9" fillId="0" borderId="4" xfId="0" applyFont="1" applyBorder="1" applyAlignment="1">
      <alignment horizontal="center"/>
    </xf>
    <xf numFmtId="0" fontId="4" fillId="4" borderId="5" xfId="0" applyFont="1" applyFill="1" applyBorder="1"/>
    <xf numFmtId="0" fontId="4" fillId="3" borderId="5" xfId="0" applyFont="1" applyFill="1" applyBorder="1"/>
    <xf numFmtId="0" fontId="12" fillId="0" borderId="4" xfId="0" applyFont="1" applyBorder="1" applyAlignment="1">
      <alignment horizontal="center"/>
    </xf>
    <xf numFmtId="0" fontId="1" fillId="0" borderId="4" xfId="0" applyFont="1" applyBorder="1"/>
    <xf numFmtId="0" fontId="11" fillId="0" borderId="1" xfId="0" applyFont="1" applyBorder="1" applyAlignment="1">
      <alignment horizontal="center"/>
    </xf>
    <xf numFmtId="0" fontId="13" fillId="0" borderId="4" xfId="0" applyFont="1" applyBorder="1" applyAlignment="1">
      <alignment horizontal="center"/>
    </xf>
    <xf numFmtId="0" fontId="14" fillId="0" borderId="1" xfId="0" applyFont="1" applyBorder="1" applyAlignment="1">
      <alignment horizontal="center"/>
    </xf>
    <xf numFmtId="0" fontId="8" fillId="0" borderId="3" xfId="0" applyFont="1" applyBorder="1" applyAlignment="1">
      <alignment horizontal="center"/>
    </xf>
    <xf numFmtId="0" fontId="13" fillId="0" borderId="1" xfId="0" applyFont="1" applyBorder="1" applyAlignment="1">
      <alignment horizontal="center"/>
    </xf>
    <xf numFmtId="0" fontId="1" fillId="0" borderId="1" xfId="0" applyFont="1" applyBorder="1" applyAlignment="1">
      <alignment horizontal="center" vertical="center"/>
    </xf>
    <xf numFmtId="0" fontId="15" fillId="0" borderId="1" xfId="0" applyFont="1" applyBorder="1" applyAlignment="1">
      <alignment horizontal="center" wrapText="1"/>
    </xf>
    <xf numFmtId="0" fontId="14" fillId="0" borderId="4" xfId="0" applyFont="1" applyBorder="1" applyAlignment="1">
      <alignment horizontal="center"/>
    </xf>
    <xf numFmtId="9" fontId="14" fillId="0" borderId="4" xfId="0" applyNumberFormat="1" applyFont="1" applyBorder="1" applyAlignment="1">
      <alignment horizontal="center"/>
    </xf>
    <xf numFmtId="9" fontId="1" fillId="0" borderId="1" xfId="0" applyNumberFormat="1" applyFont="1" applyBorder="1" applyAlignment="1">
      <alignment horizontal="center"/>
    </xf>
    <xf numFmtId="0" fontId="1" fillId="0" borderId="1" xfId="0" applyFont="1" applyBorder="1" applyAlignment="1">
      <alignment wrapText="1"/>
    </xf>
    <xf numFmtId="9" fontId="14" fillId="0" borderId="1" xfId="0" applyNumberFormat="1" applyFont="1" applyBorder="1" applyAlignment="1">
      <alignment horizontal="center"/>
    </xf>
    <xf numFmtId="0" fontId="1" fillId="0" borderId="0" xfId="0" applyFont="1" applyAlignment="1">
      <alignment wrapText="1"/>
    </xf>
    <xf numFmtId="0" fontId="14" fillId="0" borderId="0" xfId="0" applyFont="1"/>
    <xf numFmtId="0" fontId="14" fillId="0" borderId="0" xfId="0" applyFont="1" applyAlignment="1">
      <alignment horizontal="center"/>
    </xf>
    <xf numFmtId="0" fontId="16" fillId="5" borderId="1" xfId="0" applyFont="1" applyFill="1" applyBorder="1" applyAlignment="1">
      <alignment horizontal="center"/>
    </xf>
    <xf numFmtId="0" fontId="16" fillId="5" borderId="9" xfId="0" applyFont="1" applyFill="1" applyBorder="1" applyAlignment="1">
      <alignment horizontal="center" vertical="center"/>
    </xf>
    <xf numFmtId="0" fontId="16" fillId="5" borderId="1" xfId="0" applyFont="1" applyFill="1" applyBorder="1" applyAlignment="1">
      <alignment horizontal="center" vertical="center"/>
    </xf>
    <xf numFmtId="0" fontId="14" fillId="0" borderId="10" xfId="0" applyFont="1" applyBorder="1" applyAlignment="1">
      <alignment horizontal="center"/>
    </xf>
    <xf numFmtId="0" fontId="1" fillId="6" borderId="1" xfId="0" applyFont="1" applyFill="1" applyBorder="1" applyAlignment="1">
      <alignment horizontal="center" vertical="center" wrapText="1"/>
    </xf>
    <xf numFmtId="0" fontId="16" fillId="0" borderId="0" xfId="0" applyFont="1" applyAlignment="1">
      <alignment vertical="center"/>
    </xf>
    <xf numFmtId="0" fontId="14" fillId="0" borderId="3" xfId="0" applyFont="1" applyBorder="1" applyAlignment="1">
      <alignment horizontal="center"/>
    </xf>
    <xf numFmtId="0" fontId="14" fillId="0" borderId="11" xfId="0" applyFont="1" applyBorder="1" applyAlignment="1">
      <alignment horizontal="center"/>
    </xf>
    <xf numFmtId="0" fontId="17" fillId="6" borderId="1" xfId="0" applyFont="1" applyFill="1" applyBorder="1" applyAlignment="1">
      <alignment horizontal="center" vertical="center" wrapText="1"/>
    </xf>
    <xf numFmtId="0" fontId="4" fillId="0" borderId="0" xfId="0" applyFont="1" applyAlignment="1">
      <alignment horizontal="center"/>
    </xf>
    <xf numFmtId="0" fontId="19" fillId="7" borderId="1" xfId="0" applyFont="1" applyFill="1" applyBorder="1" applyAlignment="1">
      <alignment horizontal="center"/>
    </xf>
    <xf numFmtId="0" fontId="20" fillId="7" borderId="15" xfId="0" applyFont="1" applyFill="1" applyBorder="1" applyAlignment="1">
      <alignment horizontal="center"/>
    </xf>
    <xf numFmtId="0" fontId="21" fillId="7" borderId="15" xfId="0" applyFont="1" applyFill="1" applyBorder="1" applyAlignment="1">
      <alignment horizontal="center"/>
    </xf>
    <xf numFmtId="0" fontId="1" fillId="8" borderId="16" xfId="0" applyFont="1" applyFill="1" applyBorder="1" applyAlignment="1">
      <alignment horizontal="center"/>
    </xf>
    <xf numFmtId="0" fontId="14" fillId="9" borderId="17" xfId="0" applyFont="1" applyFill="1" applyBorder="1" applyAlignment="1">
      <alignment horizontal="center"/>
    </xf>
    <xf numFmtId="0" fontId="22" fillId="0" borderId="10" xfId="0" applyFont="1" applyBorder="1" applyAlignment="1">
      <alignment horizontal="center"/>
    </xf>
    <xf numFmtId="0" fontId="14" fillId="4" borderId="17" xfId="0" applyFont="1" applyFill="1" applyBorder="1" applyAlignment="1">
      <alignment horizontal="center"/>
    </xf>
    <xf numFmtId="0" fontId="14" fillId="10" borderId="17" xfId="0" applyFont="1" applyFill="1" applyBorder="1" applyAlignment="1">
      <alignment horizontal="center"/>
    </xf>
    <xf numFmtId="0" fontId="1" fillId="11" borderId="16" xfId="0" applyFont="1" applyFill="1" applyBorder="1" applyAlignment="1">
      <alignment horizontal="center"/>
    </xf>
    <xf numFmtId="0" fontId="1" fillId="12" borderId="16" xfId="0" applyFont="1" applyFill="1" applyBorder="1" applyAlignment="1">
      <alignment horizontal="center"/>
    </xf>
    <xf numFmtId="0" fontId="4" fillId="0" borderId="1" xfId="0" applyFont="1" applyBorder="1"/>
    <xf numFmtId="0" fontId="1" fillId="0" borderId="4" xfId="0" applyFont="1" applyBorder="1" applyAlignment="1">
      <alignment horizontal="center"/>
    </xf>
    <xf numFmtId="0" fontId="14" fillId="13" borderId="17" xfId="0" applyFont="1" applyFill="1" applyBorder="1" applyAlignment="1">
      <alignment horizontal="center"/>
    </xf>
    <xf numFmtId="0" fontId="4" fillId="2" borderId="1" xfId="0" applyFont="1" applyFill="1" applyBorder="1" applyAlignment="1">
      <alignment horizontal="center" wrapText="1"/>
    </xf>
    <xf numFmtId="0" fontId="1" fillId="0" borderId="3" xfId="0" applyFont="1" applyBorder="1" applyAlignment="1">
      <alignment horizontal="center"/>
    </xf>
    <xf numFmtId="0" fontId="4" fillId="0" borderId="0" xfId="0" applyFont="1" applyAlignment="1">
      <alignment horizontal="center" vertical="center" wrapText="1"/>
    </xf>
    <xf numFmtId="0" fontId="1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5" fillId="0" borderId="0" xfId="0" applyFont="1" applyAlignment="1">
      <alignment horizontal="center" vertical="center" wrapText="1"/>
    </xf>
    <xf numFmtId="0" fontId="14" fillId="15" borderId="1"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7" fillId="0" borderId="1" xfId="0" applyFont="1" applyBorder="1" applyAlignment="1">
      <alignment horizontal="center" vertical="center" wrapText="1"/>
    </xf>
    <xf numFmtId="9" fontId="24" fillId="0" borderId="1" xfId="0" applyNumberFormat="1" applyFont="1" applyBorder="1" applyAlignment="1">
      <alignment horizontal="center" vertical="center" wrapText="1"/>
    </xf>
    <xf numFmtId="164" fontId="2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0" borderId="1" xfId="0" applyFont="1" applyBorder="1" applyAlignment="1">
      <alignment horizontal="center" vertical="center" wrapText="1"/>
    </xf>
    <xf numFmtId="9" fontId="24"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14" fillId="0" borderId="7" xfId="0" applyFont="1" applyBorder="1" applyAlignment="1">
      <alignment horizontal="center" vertical="center" wrapText="1"/>
    </xf>
    <xf numFmtId="0" fontId="24" fillId="0" borderId="1" xfId="0" applyFont="1" applyBorder="1" applyAlignment="1">
      <alignment horizontal="center" vertical="center"/>
    </xf>
    <xf numFmtId="164" fontId="24" fillId="0" borderId="1" xfId="0" applyNumberFormat="1" applyFont="1" applyBorder="1" applyAlignment="1">
      <alignment horizontal="center" vertical="center"/>
    </xf>
    <xf numFmtId="9" fontId="24" fillId="0" borderId="1" xfId="0" applyNumberFormat="1" applyFont="1" applyBorder="1" applyAlignment="1">
      <alignment horizontal="center" vertical="center"/>
    </xf>
    <xf numFmtId="0" fontId="28" fillId="0" borderId="1" xfId="0" applyFont="1" applyBorder="1" applyAlignment="1">
      <alignment horizontal="center" vertical="center" wrapText="1"/>
    </xf>
    <xf numFmtId="0" fontId="25" fillId="14"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5"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2" borderId="6" xfId="0" applyFont="1" applyFill="1" applyBorder="1" applyAlignment="1">
      <alignment horizontal="center"/>
    </xf>
    <xf numFmtId="0" fontId="6" fillId="0" borderId="7" xfId="0" applyFont="1" applyBorder="1"/>
    <xf numFmtId="0" fontId="6" fillId="0" borderId="8" xfId="0" applyFont="1" applyBorder="1"/>
    <xf numFmtId="0" fontId="18" fillId="5" borderId="12" xfId="0" applyFont="1" applyFill="1" applyBorder="1" applyAlignment="1">
      <alignment horizontal="center"/>
    </xf>
    <xf numFmtId="0" fontId="6" fillId="0" borderId="13" xfId="0" applyFont="1" applyBorder="1"/>
    <xf numFmtId="0" fontId="6" fillId="0" borderId="14" xfId="0" applyFont="1" applyBorder="1"/>
    <xf numFmtId="0" fontId="5" fillId="0" borderId="2" xfId="0" applyFont="1" applyBorder="1" applyAlignment="1">
      <alignment horizontal="center" vertical="center"/>
    </xf>
    <xf numFmtId="0" fontId="6" fillId="0" borderId="3" xfId="0" applyFont="1" applyBorder="1"/>
    <xf numFmtId="0" fontId="6" fillId="0" borderId="4" xfId="0" applyFont="1" applyBorder="1"/>
    <xf numFmtId="0" fontId="2" fillId="0" borderId="0" xfId="0" applyFont="1" applyAlignment="1">
      <alignment horizontal="center"/>
    </xf>
    <xf numFmtId="0" fontId="0" fillId="0" borderId="0" xfId="0" applyFont="1" applyAlignment="1"/>
    <xf numFmtId="0" fontId="14" fillId="0" borderId="2" xfId="0" applyFont="1" applyBorder="1" applyAlignment="1">
      <alignment horizontal="center" vertical="center" wrapText="1"/>
    </xf>
    <xf numFmtId="0" fontId="14" fillId="0" borderId="16"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6"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6"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6" xfId="0" applyFont="1" applyBorder="1" applyAlignment="1">
      <alignment horizontal="center" vertical="center" wrapText="1"/>
    </xf>
    <xf numFmtId="0" fontId="14" fillId="17" borderId="2" xfId="0" applyFont="1" applyFill="1" applyBorder="1" applyAlignment="1">
      <alignment horizontal="center" vertical="center" wrapText="1"/>
    </xf>
    <xf numFmtId="0" fontId="14" fillId="17" borderId="16" xfId="0" applyFont="1" applyFill="1" applyBorder="1" applyAlignment="1">
      <alignment horizontal="center" vertical="center" wrapText="1"/>
    </xf>
    <xf numFmtId="0" fontId="14" fillId="0" borderId="3" xfId="0" applyFont="1" applyBorder="1" applyAlignment="1">
      <alignment horizontal="center" vertical="center" wrapText="1"/>
    </xf>
    <xf numFmtId="0" fontId="24" fillId="0" borderId="3" xfId="0" applyFont="1" applyBorder="1" applyAlignment="1">
      <alignment horizontal="center" vertical="center" wrapText="1"/>
    </xf>
    <xf numFmtId="0" fontId="27"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14" fillId="17" borderId="3" xfId="0" applyFont="1" applyFill="1" applyBorder="1" applyAlignment="1">
      <alignment horizontal="center" vertical="center" wrapText="1"/>
    </xf>
    <xf numFmtId="0" fontId="6" fillId="17" borderId="4" xfId="0" applyFont="1" applyFill="1" applyBorder="1"/>
    <xf numFmtId="9" fontId="24" fillId="0" borderId="2" xfId="0" applyNumberFormat="1" applyFont="1" applyBorder="1" applyAlignment="1">
      <alignment horizontal="center" vertical="center" wrapText="1"/>
    </xf>
    <xf numFmtId="0" fontId="23" fillId="0" borderId="18" xfId="0" applyFont="1" applyBorder="1" applyAlignment="1">
      <alignment horizontal="center" vertical="center" wrapText="1"/>
    </xf>
    <xf numFmtId="0" fontId="6" fillId="0" borderId="19" xfId="0" applyFont="1" applyBorder="1"/>
    <xf numFmtId="0" fontId="6" fillId="0" borderId="20" xfId="0" applyFont="1" applyBorder="1"/>
    <xf numFmtId="0" fontId="6" fillId="0" borderId="21" xfId="0" applyFont="1" applyBorder="1"/>
    <xf numFmtId="0" fontId="6" fillId="0" borderId="22" xfId="0" applyFont="1" applyBorder="1"/>
    <xf numFmtId="0" fontId="6" fillId="0" borderId="23" xfId="0" applyFont="1" applyBorder="1"/>
    <xf numFmtId="0" fontId="6" fillId="0" borderId="11" xfId="0" applyFont="1" applyBorder="1"/>
    <xf numFmtId="0" fontId="6" fillId="0" borderId="10" xfId="0" applyFont="1" applyBorder="1"/>
    <xf numFmtId="0" fontId="14" fillId="0" borderId="18" xfId="0" applyFont="1" applyBorder="1" applyAlignment="1">
      <alignment horizontal="center" vertical="center" wrapText="1"/>
    </xf>
    <xf numFmtId="0" fontId="14" fillId="0" borderId="6" xfId="0" applyFont="1" applyBorder="1" applyAlignment="1">
      <alignment horizontal="center" vertical="center" wrapText="1"/>
    </xf>
    <xf numFmtId="0" fontId="25" fillId="7" borderId="24" xfId="0" applyFont="1" applyFill="1" applyBorder="1" applyAlignment="1">
      <alignment horizontal="center" vertical="center" wrapText="1"/>
    </xf>
    <xf numFmtId="0" fontId="6" fillId="0" borderId="25" xfId="0" applyFont="1" applyBorder="1"/>
    <xf numFmtId="0" fontId="6" fillId="0" borderId="26" xfId="0" applyFont="1" applyBorder="1"/>
    <xf numFmtId="0" fontId="23" fillId="7" borderId="6" xfId="0" applyFont="1" applyFill="1" applyBorder="1" applyAlignment="1">
      <alignment horizontal="center" vertical="center" wrapText="1"/>
    </xf>
  </cellXfs>
  <cellStyles count="1">
    <cellStyle name="Normal" xfId="0" builtinId="0"/>
  </cellStyles>
  <dxfs count="496">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1" Type="http://customschemas.google.com/relationships/workbookmetadata" Target="metadata"/><Relationship Id="rId25"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866775</xdr:colOff>
      <xdr:row>0</xdr:row>
      <xdr:rowOff>76200</xdr:rowOff>
    </xdr:from>
    <xdr:ext cx="2352675" cy="1152525"/>
    <xdr:pic>
      <xdr:nvPicPr>
        <xdr:cNvPr id="2" name="image1.png" descr="C:\Users\adriana.luque\Downloads\LOGO NUEVO + ALCALDIA 2-01.png" title="Imagen"/>
        <xdr:cNvPicPr preferRelativeResize="0"/>
      </xdr:nvPicPr>
      <xdr:blipFill>
        <a:blip xmlns:r="http://schemas.openxmlformats.org/officeDocument/2006/relationships" r:embed="rId1" cstate="print"/>
        <a:stretch>
          <a:fillRect/>
        </a:stretch>
      </xdr:blipFill>
      <xdr:spPr>
        <a:xfrm>
          <a:off x="866775" y="76200"/>
          <a:ext cx="2352675" cy="1152525"/>
        </a:xfrm>
        <a:prstGeom prst="rect">
          <a:avLst/>
        </a:prstGeom>
        <a:noFill/>
      </xdr:spPr>
    </xdr:pic>
    <xdr:clientData fLocksWithSheet="0"/>
  </xdr:oneCellAnchor>
  <xdr:oneCellAnchor>
    <xdr:from>
      <xdr:col>38</xdr:col>
      <xdr:colOff>571500</xdr:colOff>
      <xdr:row>0</xdr:row>
      <xdr:rowOff>76200</xdr:rowOff>
    </xdr:from>
    <xdr:ext cx="1781175" cy="1038225"/>
    <xdr:pic>
      <xdr:nvPicPr>
        <xdr:cNvPr id="3" name="image2.png" descr="C:\Users\adriana.luque\Downloads\LOGO NUEVO + ALCALDIA 2-01.png" title="Imagen"/>
        <xdr:cNvPicPr preferRelativeResize="0"/>
      </xdr:nvPicPr>
      <xdr:blipFill>
        <a:blip xmlns:r="http://schemas.openxmlformats.org/officeDocument/2006/relationships" r:embed="rId2" cstate="print"/>
        <a:stretch>
          <a:fillRect/>
        </a:stretch>
      </xdr:blipFill>
      <xdr:spPr>
        <a:xfrm>
          <a:off x="37261800" y="76200"/>
          <a:ext cx="1781175" cy="10382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008"/>
  <sheetViews>
    <sheetView workbookViewId="0"/>
  </sheetViews>
  <sheetFormatPr baseColWidth="10" defaultColWidth="12.5703125" defaultRowHeight="15" customHeight="1" x14ac:dyDescent="0.2"/>
  <cols>
    <col min="1" max="1" width="12.42578125" customWidth="1"/>
    <col min="2" max="2" width="2.42578125" customWidth="1"/>
    <col min="3" max="3" width="11.42578125" customWidth="1"/>
    <col min="4" max="4" width="55.42578125" customWidth="1"/>
    <col min="5" max="5" width="12.42578125" customWidth="1"/>
    <col min="6" max="6" width="29.42578125" customWidth="1"/>
    <col min="7" max="7" width="12.42578125" customWidth="1"/>
    <col min="8" max="8" width="13.5703125" customWidth="1"/>
    <col min="9" max="9" width="15.42578125" customWidth="1"/>
    <col min="10" max="10" width="41.42578125" customWidth="1"/>
    <col min="11" max="11" width="3.42578125" customWidth="1"/>
    <col min="12" max="12" width="22.140625" customWidth="1"/>
    <col min="13" max="13" width="3.5703125" customWidth="1"/>
    <col min="14" max="14" width="32.42578125" customWidth="1"/>
    <col min="15" max="15" width="4.5703125" customWidth="1"/>
    <col min="16" max="16" width="22.5703125" customWidth="1"/>
    <col min="17" max="18" width="22.42578125" customWidth="1"/>
    <col min="19" max="26" width="12.42578125" customWidth="1"/>
  </cols>
  <sheetData>
    <row r="1" spans="1:18" ht="15.75" customHeight="1" x14ac:dyDescent="0.2"/>
    <row r="2" spans="1:18" ht="15.75" customHeight="1" x14ac:dyDescent="0.25">
      <c r="A2" s="1"/>
      <c r="B2" s="1"/>
      <c r="C2" s="1"/>
      <c r="D2" s="1"/>
      <c r="E2" s="1"/>
      <c r="F2" s="1"/>
      <c r="G2" s="1"/>
      <c r="H2" s="1"/>
      <c r="I2" s="1"/>
      <c r="J2" s="1"/>
      <c r="K2" s="1"/>
    </row>
    <row r="3" spans="1:18" ht="27" customHeight="1" x14ac:dyDescent="0.35">
      <c r="B3" s="2"/>
      <c r="C3" s="2"/>
      <c r="D3" s="2"/>
      <c r="E3" s="108" t="s">
        <v>0</v>
      </c>
      <c r="F3" s="109"/>
      <c r="G3" s="2"/>
      <c r="H3" s="3" t="s">
        <v>1</v>
      </c>
      <c r="I3" s="1"/>
      <c r="K3" s="1"/>
    </row>
    <row r="4" spans="1:18" ht="15.75" customHeight="1" x14ac:dyDescent="0.25">
      <c r="A4" s="1"/>
      <c r="B4" s="1"/>
      <c r="C4" s="1"/>
      <c r="D4" s="1"/>
      <c r="E4" s="1"/>
      <c r="F4" s="1"/>
      <c r="G4" s="1"/>
      <c r="H4" s="1"/>
      <c r="I4" s="1"/>
      <c r="K4" s="1"/>
      <c r="N4" s="4" t="s">
        <v>2</v>
      </c>
      <c r="P4" s="4" t="s">
        <v>3</v>
      </c>
      <c r="R4" s="4" t="s">
        <v>4</v>
      </c>
    </row>
    <row r="5" spans="1:18" ht="15.75" customHeight="1" x14ac:dyDescent="0.25">
      <c r="A5" s="5"/>
      <c r="B5" s="5"/>
      <c r="C5" s="5"/>
      <c r="E5" s="105" t="s">
        <v>5</v>
      </c>
      <c r="F5" s="6" t="s">
        <v>6</v>
      </c>
      <c r="G5" s="5"/>
      <c r="I5" s="1"/>
      <c r="K5" s="1"/>
      <c r="L5" s="6" t="s">
        <v>6</v>
      </c>
      <c r="N5" s="7" t="s">
        <v>7</v>
      </c>
      <c r="P5" s="7" t="s">
        <v>8</v>
      </c>
      <c r="Q5" s="8"/>
      <c r="R5" s="9" t="s">
        <v>9</v>
      </c>
    </row>
    <row r="6" spans="1:18" ht="15.75" customHeight="1" x14ac:dyDescent="0.25">
      <c r="A6" s="5"/>
      <c r="E6" s="106"/>
      <c r="F6" s="10" t="s">
        <v>10</v>
      </c>
      <c r="G6" s="5"/>
      <c r="I6" s="1"/>
      <c r="K6" s="1"/>
      <c r="L6" s="10" t="s">
        <v>10</v>
      </c>
      <c r="N6" s="11" t="s">
        <v>11</v>
      </c>
      <c r="P6" s="7" t="s">
        <v>12</v>
      </c>
      <c r="Q6" s="8"/>
      <c r="R6" s="9" t="s">
        <v>13</v>
      </c>
    </row>
    <row r="7" spans="1:18" ht="15.75" customHeight="1" x14ac:dyDescent="0.25">
      <c r="A7" s="5"/>
      <c r="E7" s="106"/>
      <c r="F7" s="6" t="s">
        <v>14</v>
      </c>
      <c r="G7" s="5"/>
      <c r="H7" s="12" t="s">
        <v>15</v>
      </c>
      <c r="K7" s="1"/>
      <c r="L7" s="6" t="s">
        <v>14</v>
      </c>
      <c r="N7" s="13" t="s">
        <v>16</v>
      </c>
      <c r="P7" s="7" t="s">
        <v>17</v>
      </c>
      <c r="Q7" s="8"/>
    </row>
    <row r="8" spans="1:18" ht="15.75" customHeight="1" x14ac:dyDescent="0.25">
      <c r="A8" s="5"/>
      <c r="E8" s="106"/>
      <c r="F8" s="6" t="s">
        <v>18</v>
      </c>
      <c r="G8" s="5"/>
      <c r="H8" s="14" t="s">
        <v>19</v>
      </c>
      <c r="K8" s="1"/>
      <c r="L8" s="6" t="s">
        <v>18</v>
      </c>
      <c r="N8" s="7" t="s">
        <v>20</v>
      </c>
      <c r="P8" s="7" t="s">
        <v>21</v>
      </c>
      <c r="Q8" s="8"/>
    </row>
    <row r="9" spans="1:18" ht="15.75" customHeight="1" x14ac:dyDescent="0.25">
      <c r="A9" s="1"/>
      <c r="E9" s="107"/>
      <c r="F9" s="15" t="s">
        <v>11</v>
      </c>
      <c r="G9" s="5"/>
      <c r="H9" s="16" t="s">
        <v>14</v>
      </c>
      <c r="K9" s="1"/>
      <c r="L9" s="15" t="s">
        <v>11</v>
      </c>
      <c r="N9" s="7" t="s">
        <v>22</v>
      </c>
      <c r="P9" s="7" t="s">
        <v>23</v>
      </c>
      <c r="Q9" s="8"/>
    </row>
    <row r="10" spans="1:18" ht="15.75" customHeight="1" x14ac:dyDescent="0.25">
      <c r="A10" s="1"/>
      <c r="F10" s="5"/>
      <c r="G10" s="5"/>
      <c r="H10" s="17" t="s">
        <v>10</v>
      </c>
      <c r="K10" s="1"/>
      <c r="L10" s="5"/>
      <c r="P10" s="7" t="s">
        <v>24</v>
      </c>
      <c r="Q10" s="8"/>
    </row>
    <row r="11" spans="1:18" ht="15.75" customHeight="1" x14ac:dyDescent="0.25">
      <c r="A11" s="1"/>
      <c r="E11" s="105" t="s">
        <v>25</v>
      </c>
      <c r="F11" s="6" t="s">
        <v>15</v>
      </c>
      <c r="G11" s="5"/>
      <c r="H11" s="14" t="s">
        <v>21</v>
      </c>
      <c r="K11" s="1"/>
      <c r="L11" s="6" t="s">
        <v>15</v>
      </c>
      <c r="P11" s="7" t="s">
        <v>26</v>
      </c>
      <c r="Q11" s="8"/>
    </row>
    <row r="12" spans="1:18" ht="15.75" customHeight="1" x14ac:dyDescent="0.25">
      <c r="A12" s="1"/>
      <c r="E12" s="106"/>
      <c r="F12" s="6" t="s">
        <v>19</v>
      </c>
      <c r="G12" s="1"/>
      <c r="H12" s="18" t="s">
        <v>27</v>
      </c>
      <c r="K12" s="1"/>
      <c r="L12" s="6" t="s">
        <v>19</v>
      </c>
      <c r="P12" s="7" t="s">
        <v>28</v>
      </c>
      <c r="Q12" s="8"/>
    </row>
    <row r="13" spans="1:18" ht="15.75" customHeight="1" x14ac:dyDescent="0.25">
      <c r="A13" s="1"/>
      <c r="E13" s="106"/>
      <c r="F13" s="6" t="s">
        <v>14</v>
      </c>
      <c r="G13" s="1"/>
      <c r="H13" s="19" t="s">
        <v>11</v>
      </c>
      <c r="K13" s="1"/>
      <c r="L13" s="6" t="s">
        <v>14</v>
      </c>
      <c r="N13" s="20" t="s">
        <v>29</v>
      </c>
      <c r="P13" s="7" t="s">
        <v>30</v>
      </c>
      <c r="Q13" s="8"/>
    </row>
    <row r="14" spans="1:18" ht="15.75" customHeight="1" x14ac:dyDescent="0.25">
      <c r="A14" s="1"/>
      <c r="E14" s="106"/>
      <c r="F14" s="6" t="s">
        <v>21</v>
      </c>
      <c r="G14" s="1"/>
      <c r="H14" s="14" t="s">
        <v>31</v>
      </c>
      <c r="K14" s="1"/>
      <c r="L14" s="6" t="s">
        <v>21</v>
      </c>
      <c r="N14" s="21" t="s">
        <v>32</v>
      </c>
      <c r="P14" s="7" t="s">
        <v>33</v>
      </c>
      <c r="Q14" s="8"/>
    </row>
    <row r="15" spans="1:18" ht="15.75" customHeight="1" x14ac:dyDescent="0.25">
      <c r="A15" s="1"/>
      <c r="E15" s="106"/>
      <c r="F15" s="10" t="s">
        <v>34</v>
      </c>
      <c r="G15" s="1"/>
      <c r="H15" s="22" t="s">
        <v>35</v>
      </c>
      <c r="I15" s="1"/>
      <c r="K15" s="1"/>
      <c r="L15" s="10" t="s">
        <v>34</v>
      </c>
      <c r="P15" s="23" t="s">
        <v>36</v>
      </c>
      <c r="Q15" s="8"/>
    </row>
    <row r="16" spans="1:18" ht="15.75" customHeight="1" x14ac:dyDescent="0.25">
      <c r="A16" s="1"/>
      <c r="E16" s="107"/>
      <c r="F16" s="24" t="s">
        <v>37</v>
      </c>
      <c r="G16" s="1"/>
      <c r="H16" s="25" t="s">
        <v>38</v>
      </c>
      <c r="I16" s="1"/>
      <c r="K16" s="1"/>
      <c r="L16" s="24" t="s">
        <v>37</v>
      </c>
      <c r="Q16" s="8"/>
    </row>
    <row r="17" spans="1:17" ht="15.75" customHeight="1" x14ac:dyDescent="0.25">
      <c r="A17" s="1"/>
      <c r="F17" s="5"/>
      <c r="G17" s="1"/>
      <c r="H17" s="14" t="s">
        <v>39</v>
      </c>
      <c r="I17" s="1"/>
      <c r="K17" s="1"/>
      <c r="L17" s="5"/>
      <c r="P17" s="99" t="s">
        <v>40</v>
      </c>
      <c r="Q17" s="100"/>
    </row>
    <row r="18" spans="1:17" ht="15.75" customHeight="1" x14ac:dyDescent="0.25">
      <c r="A18" s="1"/>
      <c r="E18" s="105" t="s">
        <v>41</v>
      </c>
      <c r="F18" s="15" t="s">
        <v>42</v>
      </c>
      <c r="G18" s="1"/>
      <c r="H18" s="14" t="s">
        <v>43</v>
      </c>
      <c r="I18" s="1"/>
      <c r="K18" s="1"/>
      <c r="L18" s="15" t="s">
        <v>42</v>
      </c>
      <c r="P18" s="26" t="s">
        <v>44</v>
      </c>
      <c r="Q18" s="26">
        <v>2</v>
      </c>
    </row>
    <row r="19" spans="1:17" ht="15.75" customHeight="1" x14ac:dyDescent="0.25">
      <c r="A19" s="1"/>
      <c r="E19" s="106"/>
      <c r="F19" s="15" t="s">
        <v>45</v>
      </c>
      <c r="G19" s="1"/>
      <c r="H19" s="27" t="s">
        <v>46</v>
      </c>
      <c r="I19" s="1"/>
      <c r="K19" s="1"/>
      <c r="L19" s="15" t="s">
        <v>45</v>
      </c>
      <c r="P19" s="26" t="s">
        <v>47</v>
      </c>
      <c r="Q19" s="26">
        <v>24</v>
      </c>
    </row>
    <row r="20" spans="1:17" ht="15.75" customHeight="1" x14ac:dyDescent="0.25">
      <c r="A20" s="1"/>
      <c r="B20" s="1"/>
      <c r="C20" s="1"/>
      <c r="E20" s="106"/>
      <c r="F20" s="28" t="s">
        <v>48</v>
      </c>
      <c r="G20" s="1"/>
      <c r="H20" s="29" t="s">
        <v>49</v>
      </c>
      <c r="I20" s="1"/>
      <c r="K20" s="1"/>
      <c r="L20" s="28" t="s">
        <v>48</v>
      </c>
      <c r="P20" s="26" t="s">
        <v>50</v>
      </c>
      <c r="Q20" s="26">
        <v>500</v>
      </c>
    </row>
    <row r="21" spans="1:17" ht="15.75" customHeight="1" x14ac:dyDescent="0.25">
      <c r="A21" s="1"/>
      <c r="B21" s="1"/>
      <c r="C21" s="1"/>
      <c r="E21" s="106"/>
      <c r="F21" s="6" t="s">
        <v>51</v>
      </c>
      <c r="G21" s="1"/>
      <c r="H21" s="29" t="s">
        <v>52</v>
      </c>
      <c r="I21" s="1"/>
      <c r="K21" s="1"/>
      <c r="L21" s="6" t="s">
        <v>51</v>
      </c>
      <c r="P21" s="26" t="s">
        <v>53</v>
      </c>
      <c r="Q21" s="26">
        <v>5000</v>
      </c>
    </row>
    <row r="22" spans="1:17" ht="15.75" customHeight="1" x14ac:dyDescent="0.25">
      <c r="A22" s="1"/>
      <c r="B22" s="1"/>
      <c r="C22" s="1"/>
      <c r="E22" s="106"/>
      <c r="F22" s="28" t="s">
        <v>54</v>
      </c>
      <c r="G22" s="1"/>
      <c r="H22" s="1"/>
      <c r="I22" s="1"/>
      <c r="K22" s="1"/>
      <c r="L22" s="28" t="s">
        <v>54</v>
      </c>
      <c r="P22" s="26" t="s">
        <v>55</v>
      </c>
      <c r="Q22" s="26">
        <v>5001</v>
      </c>
    </row>
    <row r="23" spans="1:17" ht="15.75" customHeight="1" x14ac:dyDescent="0.25">
      <c r="A23" s="1"/>
      <c r="B23" s="1"/>
      <c r="C23" s="1"/>
      <c r="E23" s="106"/>
      <c r="F23" s="24" t="s">
        <v>56</v>
      </c>
      <c r="G23" s="1"/>
      <c r="H23" s="1"/>
      <c r="I23" s="1"/>
      <c r="K23" s="1"/>
      <c r="L23" s="24" t="s">
        <v>56</v>
      </c>
    </row>
    <row r="24" spans="1:17" ht="29.25" customHeight="1" x14ac:dyDescent="0.25">
      <c r="A24" s="1"/>
      <c r="B24" s="1"/>
      <c r="C24" s="1"/>
      <c r="E24" s="107"/>
      <c r="F24" s="30" t="s">
        <v>57</v>
      </c>
      <c r="G24" s="1"/>
      <c r="H24" s="1"/>
      <c r="I24" s="1"/>
      <c r="K24" s="1"/>
      <c r="L24" s="30" t="s">
        <v>57</v>
      </c>
    </row>
    <row r="25" spans="1:17" ht="15.75" customHeight="1" x14ac:dyDescent="0.25">
      <c r="A25" s="1"/>
      <c r="B25" s="1"/>
      <c r="C25" s="1"/>
      <c r="D25" s="1"/>
      <c r="E25" s="1"/>
      <c r="F25" s="1"/>
      <c r="G25" s="1"/>
      <c r="H25" s="1"/>
      <c r="I25" s="1"/>
      <c r="J25" s="1"/>
      <c r="K25" s="1"/>
    </row>
    <row r="26" spans="1:17" ht="15.75" customHeight="1" x14ac:dyDescent="0.25">
      <c r="A26" s="1"/>
      <c r="B26" s="1"/>
      <c r="C26" s="1"/>
      <c r="D26" s="1"/>
      <c r="E26" s="1"/>
      <c r="F26" s="1"/>
      <c r="G26" s="1"/>
      <c r="H26" s="1"/>
      <c r="I26" s="1"/>
      <c r="J26" s="1"/>
      <c r="K26" s="1"/>
    </row>
    <row r="27" spans="1:17" ht="15.75" customHeight="1" x14ac:dyDescent="0.25">
      <c r="A27" s="1"/>
      <c r="B27" s="1"/>
      <c r="C27" s="1"/>
      <c r="D27" s="99" t="s">
        <v>58</v>
      </c>
      <c r="E27" s="100"/>
      <c r="F27" s="1"/>
      <c r="G27" s="99" t="s">
        <v>59</v>
      </c>
      <c r="H27" s="101"/>
      <c r="I27" s="101"/>
      <c r="J27" s="100"/>
      <c r="K27" s="1"/>
    </row>
    <row r="28" spans="1:17" ht="41.25" customHeight="1" x14ac:dyDescent="0.25">
      <c r="A28" s="1"/>
      <c r="B28" s="1"/>
      <c r="C28" s="1"/>
      <c r="D28" s="31" t="s">
        <v>44</v>
      </c>
      <c r="E28" s="32">
        <v>0.2</v>
      </c>
      <c r="F28" s="1">
        <v>10</v>
      </c>
      <c r="G28" s="7" t="s">
        <v>60</v>
      </c>
      <c r="H28" s="33">
        <v>0.2</v>
      </c>
      <c r="I28" s="9">
        <v>10</v>
      </c>
      <c r="J28" s="34" t="s">
        <v>61</v>
      </c>
      <c r="K28" s="1"/>
    </row>
    <row r="29" spans="1:17" ht="41.25" customHeight="1" x14ac:dyDescent="0.25">
      <c r="A29" s="1"/>
      <c r="B29" s="1"/>
      <c r="C29" s="1"/>
      <c r="D29" s="31" t="s">
        <v>47</v>
      </c>
      <c r="E29" s="35">
        <v>0.4</v>
      </c>
      <c r="F29" s="1"/>
      <c r="G29" s="7" t="s">
        <v>62</v>
      </c>
      <c r="H29" s="33">
        <v>0.4</v>
      </c>
      <c r="I29" s="9">
        <v>50</v>
      </c>
      <c r="J29" s="34" t="s">
        <v>63</v>
      </c>
      <c r="K29" s="1"/>
    </row>
    <row r="30" spans="1:17" ht="41.25" customHeight="1" x14ac:dyDescent="0.25">
      <c r="A30" s="1"/>
      <c r="B30" s="1"/>
      <c r="C30" s="1"/>
      <c r="D30" s="31" t="s">
        <v>50</v>
      </c>
      <c r="E30" s="35">
        <v>0.6</v>
      </c>
      <c r="F30" s="1"/>
      <c r="G30" s="7" t="s">
        <v>64</v>
      </c>
      <c r="H30" s="33">
        <v>0.6</v>
      </c>
      <c r="I30" s="9">
        <v>100</v>
      </c>
      <c r="J30" s="34" t="s">
        <v>65</v>
      </c>
      <c r="K30" s="1"/>
    </row>
    <row r="31" spans="1:17" ht="41.25" customHeight="1" x14ac:dyDescent="0.25">
      <c r="A31" s="1"/>
      <c r="B31" s="1"/>
      <c r="C31" s="1"/>
      <c r="D31" s="31" t="s">
        <v>53</v>
      </c>
      <c r="E31" s="35">
        <v>0.8</v>
      </c>
      <c r="F31" s="1"/>
      <c r="G31" s="7" t="s">
        <v>66</v>
      </c>
      <c r="H31" s="33">
        <v>0.8</v>
      </c>
      <c r="I31" s="9">
        <v>500</v>
      </c>
      <c r="J31" s="34" t="s">
        <v>67</v>
      </c>
      <c r="K31" s="1"/>
    </row>
    <row r="32" spans="1:17" ht="41.25" customHeight="1" x14ac:dyDescent="0.25">
      <c r="A32" s="1"/>
      <c r="B32" s="1"/>
      <c r="C32" s="1"/>
      <c r="D32" s="31" t="s">
        <v>55</v>
      </c>
      <c r="E32" s="35">
        <v>1</v>
      </c>
      <c r="F32" s="1"/>
      <c r="G32" s="7" t="s">
        <v>68</v>
      </c>
      <c r="H32" s="33">
        <v>1</v>
      </c>
      <c r="I32" s="9">
        <v>501</v>
      </c>
      <c r="J32" s="34" t="s">
        <v>69</v>
      </c>
      <c r="K32" s="1"/>
    </row>
    <row r="33" spans="1:20" ht="15.75" customHeight="1" x14ac:dyDescent="0.25">
      <c r="A33" s="1"/>
      <c r="B33" s="1"/>
      <c r="C33" s="1"/>
      <c r="D33" s="1"/>
      <c r="E33" s="1"/>
      <c r="F33" s="1"/>
      <c r="G33" s="1"/>
      <c r="H33" s="1"/>
      <c r="I33" s="1"/>
      <c r="J33" s="36"/>
      <c r="K33" s="1"/>
    </row>
    <row r="34" spans="1:20" ht="15.75" customHeight="1" x14ac:dyDescent="0.25">
      <c r="A34" s="1"/>
      <c r="B34" s="1"/>
      <c r="C34" s="1"/>
      <c r="D34" s="1"/>
      <c r="E34" s="1"/>
      <c r="F34" s="1"/>
      <c r="G34" s="1"/>
      <c r="H34" s="1"/>
      <c r="I34" s="1"/>
      <c r="J34" s="1"/>
      <c r="K34" s="1"/>
    </row>
    <row r="35" spans="1:20" ht="15.75" customHeight="1" x14ac:dyDescent="0.25">
      <c r="A35" s="1"/>
      <c r="B35" s="1"/>
      <c r="C35" s="1"/>
      <c r="D35" s="1" t="s">
        <v>70</v>
      </c>
      <c r="E35" s="1"/>
      <c r="F35" s="1"/>
      <c r="G35" s="1"/>
      <c r="H35" s="37"/>
      <c r="I35" s="37"/>
      <c r="J35" s="37"/>
      <c r="K35" s="37"/>
    </row>
    <row r="36" spans="1:20" ht="15.75" customHeight="1" x14ac:dyDescent="0.25">
      <c r="A36" s="4" t="s">
        <v>71</v>
      </c>
      <c r="B36" s="1"/>
      <c r="C36" s="7"/>
      <c r="D36" s="4" t="s">
        <v>72</v>
      </c>
      <c r="E36" s="4" t="s">
        <v>73</v>
      </c>
      <c r="F36" s="1"/>
      <c r="G36" s="4" t="s">
        <v>74</v>
      </c>
      <c r="H36" s="4" t="s">
        <v>75</v>
      </c>
      <c r="I36" s="4" t="s">
        <v>76</v>
      </c>
      <c r="K36" s="38"/>
      <c r="L36" s="39" t="s">
        <v>77</v>
      </c>
      <c r="N36" s="39" t="s">
        <v>78</v>
      </c>
      <c r="P36" s="40" t="s">
        <v>79</v>
      </c>
      <c r="Q36" s="41" t="s">
        <v>80</v>
      </c>
      <c r="R36" s="41" t="s">
        <v>81</v>
      </c>
    </row>
    <row r="37" spans="1:20" ht="15.75" customHeight="1" x14ac:dyDescent="0.25">
      <c r="A37" s="31" t="s">
        <v>19</v>
      </c>
      <c r="B37" s="1"/>
      <c r="C37" s="31" t="s">
        <v>82</v>
      </c>
      <c r="D37" s="31" t="s">
        <v>83</v>
      </c>
      <c r="E37" s="35">
        <v>0.2</v>
      </c>
      <c r="F37" s="1">
        <v>1</v>
      </c>
      <c r="G37" s="35">
        <v>0.2</v>
      </c>
      <c r="H37" s="42" t="s">
        <v>84</v>
      </c>
      <c r="I37" s="31" t="s">
        <v>84</v>
      </c>
      <c r="K37" s="38"/>
      <c r="L37" s="31" t="s">
        <v>85</v>
      </c>
      <c r="N37" s="43" t="s">
        <v>86</v>
      </c>
      <c r="Q37" s="9" t="s">
        <v>87</v>
      </c>
      <c r="R37" s="9" t="s">
        <v>87</v>
      </c>
      <c r="S37" s="8"/>
    </row>
    <row r="38" spans="1:20" ht="15.75" customHeight="1" x14ac:dyDescent="0.25">
      <c r="A38" s="31" t="s">
        <v>88</v>
      </c>
      <c r="B38" s="1"/>
      <c r="C38" s="31" t="s">
        <v>89</v>
      </c>
      <c r="D38" s="31" t="s">
        <v>90</v>
      </c>
      <c r="E38" s="35">
        <v>0.4</v>
      </c>
      <c r="F38" s="1">
        <v>2</v>
      </c>
      <c r="G38" s="35">
        <v>0.4</v>
      </c>
      <c r="H38" s="42" t="s">
        <v>91</v>
      </c>
      <c r="I38" s="31" t="s">
        <v>91</v>
      </c>
      <c r="K38" s="38"/>
      <c r="L38" s="31" t="s">
        <v>92</v>
      </c>
      <c r="N38" s="43" t="s">
        <v>93</v>
      </c>
      <c r="P38" s="44"/>
      <c r="Q38" s="9" t="s">
        <v>94</v>
      </c>
      <c r="R38" s="9" t="s">
        <v>95</v>
      </c>
    </row>
    <row r="39" spans="1:20" ht="15.75" customHeight="1" x14ac:dyDescent="0.25">
      <c r="A39" s="31" t="s">
        <v>96</v>
      </c>
      <c r="B39" s="1"/>
      <c r="C39" s="31" t="s">
        <v>97</v>
      </c>
      <c r="D39" s="31" t="s">
        <v>98</v>
      </c>
      <c r="E39" s="35">
        <v>0.6</v>
      </c>
      <c r="F39" s="1">
        <v>3</v>
      </c>
      <c r="G39" s="35">
        <v>0.6</v>
      </c>
      <c r="H39" s="42" t="s">
        <v>99</v>
      </c>
      <c r="I39" s="31" t="s">
        <v>99</v>
      </c>
      <c r="K39" s="38"/>
      <c r="N39" s="43" t="s">
        <v>30</v>
      </c>
      <c r="P39" s="44"/>
      <c r="Q39" s="9" t="s">
        <v>100</v>
      </c>
      <c r="R39" s="9" t="s">
        <v>101</v>
      </c>
    </row>
    <row r="40" spans="1:20" ht="15.75" customHeight="1" x14ac:dyDescent="0.25">
      <c r="A40" s="31" t="s">
        <v>102</v>
      </c>
      <c r="B40" s="1"/>
      <c r="C40" s="31" t="s">
        <v>103</v>
      </c>
      <c r="D40" s="31" t="s">
        <v>104</v>
      </c>
      <c r="E40" s="35">
        <v>0.8</v>
      </c>
      <c r="F40" s="1">
        <v>4</v>
      </c>
      <c r="G40" s="35">
        <v>0.8</v>
      </c>
      <c r="H40" s="42" t="s">
        <v>105</v>
      </c>
      <c r="I40" s="45" t="s">
        <v>105</v>
      </c>
      <c r="K40" s="38"/>
      <c r="L40" s="4" t="s">
        <v>106</v>
      </c>
      <c r="N40" s="43" t="s">
        <v>107</v>
      </c>
      <c r="P40" s="44"/>
      <c r="Q40" s="9" t="s">
        <v>108</v>
      </c>
      <c r="R40" s="9" t="s">
        <v>109</v>
      </c>
    </row>
    <row r="41" spans="1:20" ht="15.75" customHeight="1" x14ac:dyDescent="0.25">
      <c r="A41" s="1"/>
      <c r="B41" s="1"/>
      <c r="C41" s="31" t="s">
        <v>110</v>
      </c>
      <c r="D41" s="31" t="s">
        <v>111</v>
      </c>
      <c r="E41" s="35">
        <v>1</v>
      </c>
      <c r="F41" s="1">
        <v>5</v>
      </c>
      <c r="G41" s="35">
        <v>1</v>
      </c>
      <c r="H41" s="46" t="s">
        <v>112</v>
      </c>
      <c r="I41" s="26" t="s">
        <v>113</v>
      </c>
      <c r="J41" s="1"/>
      <c r="K41" s="38"/>
      <c r="L41" s="31" t="s">
        <v>114</v>
      </c>
      <c r="N41" s="47" t="s">
        <v>115</v>
      </c>
      <c r="P41" s="44"/>
    </row>
    <row r="42" spans="1:20" ht="15.75" customHeight="1" x14ac:dyDescent="0.25">
      <c r="A42" s="1"/>
      <c r="B42" s="1"/>
      <c r="C42" s="1"/>
      <c r="D42" s="1"/>
      <c r="E42" s="1"/>
      <c r="F42" s="1"/>
      <c r="G42" s="5"/>
      <c r="H42" s="37"/>
      <c r="I42" s="37"/>
      <c r="J42" s="37"/>
      <c r="K42" s="37"/>
      <c r="L42" s="31" t="s">
        <v>116</v>
      </c>
      <c r="N42" s="47" t="s">
        <v>117</v>
      </c>
      <c r="P42" s="44"/>
      <c r="T42" s="48"/>
    </row>
    <row r="43" spans="1:20" ht="15.75" customHeight="1" x14ac:dyDescent="0.25">
      <c r="A43" s="1"/>
      <c r="B43" s="1"/>
      <c r="C43" s="1"/>
      <c r="D43" s="1"/>
      <c r="E43" s="1"/>
      <c r="F43" s="1"/>
      <c r="G43" s="1"/>
      <c r="H43" s="37"/>
      <c r="I43" s="37"/>
      <c r="J43" s="37"/>
      <c r="K43" s="37"/>
      <c r="N43" s="47" t="s">
        <v>118</v>
      </c>
      <c r="P43" s="44"/>
    </row>
    <row r="44" spans="1:20" ht="15.75" customHeight="1" x14ac:dyDescent="0.3">
      <c r="A44" s="1"/>
      <c r="B44" s="1"/>
      <c r="C44" s="1"/>
      <c r="D44" s="102" t="s">
        <v>119</v>
      </c>
      <c r="E44" s="103"/>
      <c r="F44" s="103"/>
      <c r="G44" s="103"/>
      <c r="H44" s="103"/>
      <c r="I44" s="103"/>
      <c r="J44" s="104"/>
      <c r="K44" s="37"/>
      <c r="N44" s="47" t="s">
        <v>120</v>
      </c>
      <c r="P44" s="44"/>
    </row>
    <row r="45" spans="1:20" ht="15.75" customHeight="1" x14ac:dyDescent="0.25">
      <c r="A45" s="1"/>
      <c r="B45" s="1"/>
      <c r="C45" s="1"/>
      <c r="D45" s="1"/>
      <c r="E45" s="37"/>
      <c r="F45" s="37"/>
      <c r="G45" s="37"/>
      <c r="H45" s="37"/>
      <c r="I45" s="37"/>
      <c r="J45" s="37"/>
      <c r="K45" s="1"/>
      <c r="N45" s="47" t="s">
        <v>121</v>
      </c>
    </row>
    <row r="46" spans="1:20" ht="15.75" customHeight="1" x14ac:dyDescent="0.25">
      <c r="A46" s="1"/>
      <c r="B46" s="1"/>
      <c r="C46" s="1"/>
      <c r="D46" s="49" t="s">
        <v>122</v>
      </c>
      <c r="E46" s="50" t="s">
        <v>123</v>
      </c>
      <c r="F46" s="50" t="s">
        <v>124</v>
      </c>
      <c r="G46" s="50" t="s">
        <v>123</v>
      </c>
      <c r="H46" s="50" t="s">
        <v>125</v>
      </c>
      <c r="I46" s="50" t="s">
        <v>126</v>
      </c>
      <c r="J46" s="51" t="s">
        <v>127</v>
      </c>
      <c r="K46" s="1"/>
      <c r="N46" s="47" t="s">
        <v>128</v>
      </c>
    </row>
    <row r="47" spans="1:20" ht="15.75" customHeight="1" x14ac:dyDescent="0.25">
      <c r="A47" s="1"/>
      <c r="B47" s="1"/>
      <c r="C47" s="1"/>
      <c r="D47" s="52" t="s">
        <v>129</v>
      </c>
      <c r="E47" s="42">
        <v>4</v>
      </c>
      <c r="F47" s="42" t="s">
        <v>130</v>
      </c>
      <c r="G47" s="42">
        <v>3</v>
      </c>
      <c r="H47" s="42">
        <v>12</v>
      </c>
      <c r="I47" s="53" t="s">
        <v>53</v>
      </c>
      <c r="J47" s="54">
        <v>4</v>
      </c>
      <c r="K47" s="1"/>
      <c r="N47" s="47" t="s">
        <v>131</v>
      </c>
    </row>
    <row r="48" spans="1:20" ht="15.75" customHeight="1" x14ac:dyDescent="0.25">
      <c r="A48" s="1"/>
      <c r="B48" s="1"/>
      <c r="C48" s="1"/>
      <c r="D48" s="52" t="s">
        <v>129</v>
      </c>
      <c r="E48" s="42">
        <v>4</v>
      </c>
      <c r="F48" s="42" t="s">
        <v>132</v>
      </c>
      <c r="G48" s="42">
        <v>2</v>
      </c>
      <c r="H48" s="42">
        <v>8</v>
      </c>
      <c r="I48" s="55" t="s">
        <v>50</v>
      </c>
      <c r="J48" s="54">
        <v>3</v>
      </c>
      <c r="K48" s="1"/>
      <c r="N48" s="47" t="s">
        <v>133</v>
      </c>
    </row>
    <row r="49" spans="1:14" ht="15.75" customHeight="1" x14ac:dyDescent="0.25">
      <c r="A49" s="1"/>
      <c r="B49" s="1"/>
      <c r="C49" s="1"/>
      <c r="D49" s="52" t="s">
        <v>129</v>
      </c>
      <c r="E49" s="42">
        <v>4</v>
      </c>
      <c r="F49" s="42" t="s">
        <v>134</v>
      </c>
      <c r="G49" s="42">
        <v>1</v>
      </c>
      <c r="H49" s="42">
        <v>4</v>
      </c>
      <c r="I49" s="56" t="s">
        <v>47</v>
      </c>
      <c r="J49" s="54">
        <v>2</v>
      </c>
      <c r="K49" s="1"/>
      <c r="N49" s="47" t="s">
        <v>135</v>
      </c>
    </row>
    <row r="50" spans="1:14" ht="15.75" customHeight="1" x14ac:dyDescent="0.25">
      <c r="A50" s="1"/>
      <c r="B50" s="1"/>
      <c r="C50" s="1"/>
      <c r="D50" s="57" t="s">
        <v>136</v>
      </c>
      <c r="E50" s="42">
        <v>3</v>
      </c>
      <c r="F50" s="42" t="s">
        <v>130</v>
      </c>
      <c r="G50" s="42">
        <v>3</v>
      </c>
      <c r="H50" s="42">
        <v>9</v>
      </c>
      <c r="I50" s="53" t="s">
        <v>53</v>
      </c>
      <c r="J50" s="54">
        <v>4</v>
      </c>
      <c r="K50" s="1"/>
      <c r="N50" s="47" t="s">
        <v>137</v>
      </c>
    </row>
    <row r="51" spans="1:14" ht="15.75" customHeight="1" x14ac:dyDescent="0.25">
      <c r="A51" s="1"/>
      <c r="B51" s="1"/>
      <c r="C51" s="1"/>
      <c r="D51" s="57" t="s">
        <v>136</v>
      </c>
      <c r="E51" s="42">
        <v>3</v>
      </c>
      <c r="F51" s="42" t="s">
        <v>132</v>
      </c>
      <c r="G51" s="42">
        <v>2</v>
      </c>
      <c r="H51" s="42">
        <v>6</v>
      </c>
      <c r="I51" s="55" t="s">
        <v>50</v>
      </c>
      <c r="J51" s="54">
        <v>3</v>
      </c>
      <c r="K51" s="1"/>
    </row>
    <row r="52" spans="1:14" ht="15.75" customHeight="1" x14ac:dyDescent="0.25">
      <c r="A52" s="1"/>
      <c r="B52" s="1"/>
      <c r="C52" s="1"/>
      <c r="D52" s="57" t="s">
        <v>136</v>
      </c>
      <c r="E52" s="42">
        <v>3</v>
      </c>
      <c r="F52" s="42" t="s">
        <v>134</v>
      </c>
      <c r="G52" s="42">
        <v>1</v>
      </c>
      <c r="H52" s="42">
        <v>3</v>
      </c>
      <c r="I52" s="56" t="s">
        <v>47</v>
      </c>
      <c r="J52" s="54">
        <v>2</v>
      </c>
      <c r="K52" s="1"/>
    </row>
    <row r="53" spans="1:14" ht="15.75" customHeight="1" x14ac:dyDescent="0.25">
      <c r="A53" s="1"/>
      <c r="B53" s="1"/>
      <c r="C53" s="1"/>
      <c r="D53" s="58" t="s">
        <v>138</v>
      </c>
      <c r="E53" s="42">
        <v>2</v>
      </c>
      <c r="F53" s="42" t="s">
        <v>130</v>
      </c>
      <c r="G53" s="42">
        <v>3</v>
      </c>
      <c r="H53" s="42">
        <v>6</v>
      </c>
      <c r="I53" s="55" t="s">
        <v>50</v>
      </c>
      <c r="J53" s="54">
        <v>3</v>
      </c>
      <c r="K53" s="1"/>
      <c r="N53" s="4" t="s">
        <v>78</v>
      </c>
    </row>
    <row r="54" spans="1:14" ht="15.75" customHeight="1" x14ac:dyDescent="0.25">
      <c r="A54" s="1"/>
      <c r="B54" s="1"/>
      <c r="C54" s="1"/>
      <c r="D54" s="58" t="s">
        <v>138</v>
      </c>
      <c r="E54" s="42">
        <v>2</v>
      </c>
      <c r="F54" s="42" t="s">
        <v>132</v>
      </c>
      <c r="G54" s="42">
        <v>2</v>
      </c>
      <c r="H54" s="42">
        <v>4</v>
      </c>
      <c r="I54" s="56" t="s">
        <v>47</v>
      </c>
      <c r="J54" s="54">
        <v>2</v>
      </c>
      <c r="K54" s="1"/>
      <c r="N54" s="59" t="s">
        <v>139</v>
      </c>
    </row>
    <row r="55" spans="1:14" ht="15.75" customHeight="1" x14ac:dyDescent="0.25">
      <c r="A55" s="1"/>
      <c r="B55" s="1"/>
      <c r="C55" s="1"/>
      <c r="D55" s="58" t="s">
        <v>138</v>
      </c>
      <c r="E55" s="42">
        <v>2</v>
      </c>
      <c r="F55" s="42" t="s">
        <v>134</v>
      </c>
      <c r="G55" s="42">
        <v>1</v>
      </c>
      <c r="H55" s="42">
        <v>2</v>
      </c>
      <c r="I55" s="56" t="s">
        <v>47</v>
      </c>
      <c r="J55" s="54">
        <v>2</v>
      </c>
      <c r="K55" s="1"/>
      <c r="N55" s="59" t="s">
        <v>140</v>
      </c>
    </row>
    <row r="56" spans="1:14" ht="15.75" customHeight="1" x14ac:dyDescent="0.25">
      <c r="A56" s="1"/>
      <c r="B56" s="1"/>
      <c r="C56" s="1"/>
      <c r="D56" s="60" t="s">
        <v>141</v>
      </c>
      <c r="E56" s="42">
        <v>1</v>
      </c>
      <c r="F56" s="42" t="s">
        <v>142</v>
      </c>
      <c r="G56" s="42"/>
      <c r="H56" s="42">
        <v>1</v>
      </c>
      <c r="I56" s="61" t="s">
        <v>141</v>
      </c>
      <c r="J56" s="54">
        <v>1</v>
      </c>
      <c r="K56" s="1"/>
      <c r="N56" s="59" t="s">
        <v>143</v>
      </c>
    </row>
    <row r="57" spans="1:14" ht="15.75" customHeight="1" x14ac:dyDescent="0.25">
      <c r="A57" s="1"/>
      <c r="B57" s="1"/>
      <c r="C57" s="1"/>
      <c r="D57" s="1"/>
      <c r="E57" s="37"/>
      <c r="F57" s="37"/>
      <c r="G57" s="37"/>
      <c r="H57" s="37"/>
      <c r="I57" s="37"/>
      <c r="J57" s="37"/>
      <c r="K57" s="1"/>
      <c r="N57" s="59" t="s">
        <v>144</v>
      </c>
    </row>
    <row r="58" spans="1:14" ht="15.75" customHeight="1" x14ac:dyDescent="0.25">
      <c r="A58" s="1"/>
      <c r="B58" s="1"/>
      <c r="C58" s="1"/>
      <c r="D58" s="4" t="s">
        <v>145</v>
      </c>
      <c r="E58" s="50" t="s">
        <v>123</v>
      </c>
      <c r="F58" s="50" t="s">
        <v>124</v>
      </c>
      <c r="G58" s="50" t="s">
        <v>123</v>
      </c>
      <c r="H58" s="37"/>
      <c r="I58" s="37"/>
      <c r="J58" s="37"/>
      <c r="K58" s="1"/>
      <c r="N58" s="59" t="s">
        <v>146</v>
      </c>
    </row>
    <row r="59" spans="1:14" ht="39" customHeight="1" x14ac:dyDescent="0.25">
      <c r="A59" s="1"/>
      <c r="B59" s="1"/>
      <c r="C59" s="1"/>
      <c r="D59" s="52" t="s">
        <v>147</v>
      </c>
      <c r="E59" s="42">
        <v>4</v>
      </c>
      <c r="F59" s="42" t="s">
        <v>148</v>
      </c>
      <c r="G59" s="42">
        <v>3</v>
      </c>
      <c r="H59" s="37"/>
      <c r="I59" s="62" t="s">
        <v>149</v>
      </c>
      <c r="J59" s="37"/>
      <c r="K59" s="1"/>
      <c r="N59" s="59" t="s">
        <v>150</v>
      </c>
    </row>
    <row r="60" spans="1:14" ht="15.75" customHeight="1" x14ac:dyDescent="0.25">
      <c r="A60" s="1"/>
      <c r="B60" s="1"/>
      <c r="C60" s="1"/>
      <c r="D60" s="57" t="s">
        <v>151</v>
      </c>
      <c r="E60" s="42">
        <v>3</v>
      </c>
      <c r="F60" s="42" t="s">
        <v>152</v>
      </c>
      <c r="G60" s="42">
        <v>2</v>
      </c>
      <c r="H60" s="37"/>
      <c r="I60" s="26" t="s">
        <v>9</v>
      </c>
      <c r="J60" s="37"/>
      <c r="K60" s="1"/>
      <c r="N60" s="59" t="s">
        <v>153</v>
      </c>
    </row>
    <row r="61" spans="1:14" ht="15.75" customHeight="1" x14ac:dyDescent="0.25">
      <c r="A61" s="1"/>
      <c r="B61" s="1"/>
      <c r="C61" s="1"/>
      <c r="D61" s="58" t="s">
        <v>154</v>
      </c>
      <c r="E61" s="42">
        <v>2</v>
      </c>
      <c r="F61" s="42" t="s">
        <v>155</v>
      </c>
      <c r="G61" s="42">
        <v>1</v>
      </c>
      <c r="H61" s="37"/>
      <c r="I61" s="26" t="s">
        <v>13</v>
      </c>
      <c r="J61" s="37"/>
      <c r="K61" s="1"/>
      <c r="N61" s="59" t="s">
        <v>156</v>
      </c>
    </row>
    <row r="62" spans="1:14" ht="15.75" customHeight="1" x14ac:dyDescent="0.25">
      <c r="A62" s="1"/>
      <c r="B62" s="1"/>
      <c r="C62" s="1"/>
      <c r="D62" s="60" t="s">
        <v>157</v>
      </c>
      <c r="E62" s="42">
        <v>1</v>
      </c>
      <c r="F62" s="37"/>
      <c r="G62" s="37"/>
      <c r="H62" s="37"/>
      <c r="I62" s="37"/>
      <c r="J62" s="37"/>
      <c r="K62" s="1"/>
      <c r="N62" s="59" t="s">
        <v>158</v>
      </c>
    </row>
    <row r="63" spans="1:14" ht="15.75" customHeight="1" x14ac:dyDescent="0.25">
      <c r="A63" s="1"/>
      <c r="B63" s="1"/>
      <c r="C63" s="1"/>
      <c r="D63" s="1"/>
      <c r="E63" s="1"/>
      <c r="F63" s="1"/>
      <c r="G63" s="1"/>
      <c r="H63" s="1"/>
      <c r="I63" s="1"/>
      <c r="J63" s="1"/>
      <c r="K63" s="1"/>
      <c r="N63" s="59" t="s">
        <v>159</v>
      </c>
    </row>
    <row r="64" spans="1:14" ht="15.75" customHeight="1" x14ac:dyDescent="0.25">
      <c r="A64" s="1"/>
      <c r="B64" s="1"/>
      <c r="C64" s="1"/>
      <c r="D64" s="1"/>
      <c r="E64" s="1"/>
      <c r="F64" s="1"/>
      <c r="G64" s="1"/>
      <c r="H64" s="37"/>
      <c r="I64" s="37"/>
      <c r="J64" s="37"/>
      <c r="K64" s="37"/>
      <c r="N64" s="59" t="s">
        <v>86</v>
      </c>
    </row>
    <row r="65" spans="1:14" ht="15.75" customHeight="1" x14ac:dyDescent="0.25">
      <c r="A65" s="1"/>
      <c r="B65" s="1"/>
      <c r="C65" s="1"/>
      <c r="D65" s="4" t="s">
        <v>160</v>
      </c>
      <c r="E65" s="1"/>
      <c r="F65" s="99" t="s">
        <v>161</v>
      </c>
      <c r="G65" s="100"/>
      <c r="H65" s="37"/>
      <c r="N65" s="59" t="s">
        <v>93</v>
      </c>
    </row>
    <row r="66" spans="1:14" ht="15.75" customHeight="1" x14ac:dyDescent="0.2">
      <c r="D66" s="26" t="s">
        <v>162</v>
      </c>
      <c r="F66" s="26" t="s">
        <v>163</v>
      </c>
      <c r="G66" s="59">
        <v>4</v>
      </c>
      <c r="N66" s="59" t="s">
        <v>164</v>
      </c>
    </row>
    <row r="67" spans="1:14" ht="15.75" customHeight="1" x14ac:dyDescent="0.2">
      <c r="D67" s="26" t="s">
        <v>165</v>
      </c>
      <c r="F67" s="26" t="s">
        <v>166</v>
      </c>
      <c r="G67" s="59">
        <v>2</v>
      </c>
    </row>
    <row r="68" spans="1:14" ht="15.75" customHeight="1" x14ac:dyDescent="0.2">
      <c r="D68" s="26" t="s">
        <v>167</v>
      </c>
      <c r="F68" s="26" t="s">
        <v>168</v>
      </c>
      <c r="G68" s="59">
        <v>0</v>
      </c>
    </row>
    <row r="69" spans="1:14" ht="15.75" customHeight="1" x14ac:dyDescent="0.2">
      <c r="D69" s="26" t="s">
        <v>169</v>
      </c>
    </row>
    <row r="70" spans="1:14" ht="15.75" customHeight="1" x14ac:dyDescent="0.2">
      <c r="D70" s="26" t="s">
        <v>170</v>
      </c>
      <c r="F70" s="4" t="s">
        <v>171</v>
      </c>
      <c r="H70" s="40" t="s">
        <v>79</v>
      </c>
      <c r="I70" s="41" t="s">
        <v>80</v>
      </c>
      <c r="J70" s="41" t="s">
        <v>81</v>
      </c>
    </row>
    <row r="71" spans="1:14" ht="15.75" customHeight="1" x14ac:dyDescent="0.25">
      <c r="D71" s="26" t="s">
        <v>172</v>
      </c>
      <c r="F71" s="26" t="s">
        <v>173</v>
      </c>
      <c r="I71" s="9" t="s">
        <v>174</v>
      </c>
      <c r="J71" s="9" t="s">
        <v>87</v>
      </c>
    </row>
    <row r="72" spans="1:14" ht="15.75" customHeight="1" x14ac:dyDescent="0.25">
      <c r="D72" s="1"/>
      <c r="F72" s="26" t="s">
        <v>175</v>
      </c>
      <c r="H72" s="44"/>
      <c r="I72" s="9" t="s">
        <v>176</v>
      </c>
      <c r="J72" s="9" t="s">
        <v>95</v>
      </c>
    </row>
    <row r="73" spans="1:14" ht="15.75" customHeight="1" x14ac:dyDescent="0.25">
      <c r="D73" s="4" t="s">
        <v>177</v>
      </c>
      <c r="F73" s="26" t="s">
        <v>178</v>
      </c>
      <c r="H73" s="44"/>
      <c r="I73" s="9" t="s">
        <v>179</v>
      </c>
      <c r="J73" s="9" t="s">
        <v>101</v>
      </c>
    </row>
    <row r="74" spans="1:14" ht="15.75" customHeight="1" x14ac:dyDescent="0.25">
      <c r="D74" s="26" t="s">
        <v>180</v>
      </c>
      <c r="H74" s="44"/>
      <c r="I74" s="9" t="s">
        <v>181</v>
      </c>
      <c r="J74" s="9" t="s">
        <v>109</v>
      </c>
    </row>
    <row r="75" spans="1:14" ht="15.75" customHeight="1" x14ac:dyDescent="0.25">
      <c r="D75" s="26" t="s">
        <v>182</v>
      </c>
      <c r="F75" s="4" t="s">
        <v>183</v>
      </c>
      <c r="I75" s="9" t="s">
        <v>184</v>
      </c>
    </row>
    <row r="76" spans="1:14" ht="15.75" customHeight="1" x14ac:dyDescent="0.25">
      <c r="F76" s="26" t="s">
        <v>185</v>
      </c>
      <c r="I76" s="63" t="s">
        <v>186</v>
      </c>
    </row>
    <row r="77" spans="1:14" ht="15.75" customHeight="1" x14ac:dyDescent="0.25">
      <c r="F77" s="26" t="s">
        <v>187</v>
      </c>
      <c r="I77" s="9" t="s">
        <v>188</v>
      </c>
    </row>
    <row r="78" spans="1:14" ht="15.75" customHeight="1" x14ac:dyDescent="0.25">
      <c r="I78" s="9" t="s">
        <v>189</v>
      </c>
    </row>
    <row r="79" spans="1:14" ht="15.75" customHeight="1" x14ac:dyDescent="0.25">
      <c r="I79" s="9" t="s">
        <v>190</v>
      </c>
    </row>
    <row r="80" spans="1:14" ht="15.75" customHeight="1" x14ac:dyDescent="0.2"/>
    <row r="81" spans="4:4" ht="15.75" customHeight="1" x14ac:dyDescent="0.2"/>
    <row r="82" spans="4:4" ht="15.75" customHeight="1" x14ac:dyDescent="0.2"/>
    <row r="83" spans="4:4" ht="15.75" customHeight="1" x14ac:dyDescent="0.2">
      <c r="D83" s="4" t="s">
        <v>191</v>
      </c>
    </row>
    <row r="84" spans="4:4" ht="15.75" customHeight="1" x14ac:dyDescent="0.2">
      <c r="D84" s="59"/>
    </row>
    <row r="85" spans="4:4" ht="15.75" customHeight="1" x14ac:dyDescent="0.2">
      <c r="D85" s="59"/>
    </row>
    <row r="86" spans="4:4" ht="15.75" customHeight="1" x14ac:dyDescent="0.2">
      <c r="D86" s="59"/>
    </row>
    <row r="87" spans="4:4" ht="15.75" customHeight="1" x14ac:dyDescent="0.2">
      <c r="D87" s="59"/>
    </row>
    <row r="88" spans="4:4" ht="15.75" customHeight="1" x14ac:dyDescent="0.2">
      <c r="D88" s="59"/>
    </row>
    <row r="89" spans="4:4" ht="15.75" customHeight="1" x14ac:dyDescent="0.2">
      <c r="D89" s="59"/>
    </row>
    <row r="90" spans="4:4" ht="15.75" customHeight="1" x14ac:dyDescent="0.2">
      <c r="D90" s="59"/>
    </row>
    <row r="91" spans="4:4" ht="15.75" customHeight="1" x14ac:dyDescent="0.2">
      <c r="D91" s="59"/>
    </row>
    <row r="92" spans="4:4" ht="15.75" customHeight="1" x14ac:dyDescent="0.2">
      <c r="D92" s="59"/>
    </row>
    <row r="93" spans="4:4" ht="15.75" customHeight="1" x14ac:dyDescent="0.2">
      <c r="D93" s="59"/>
    </row>
    <row r="94" spans="4:4" ht="15.75" customHeight="1" x14ac:dyDescent="0.2">
      <c r="D94" s="59"/>
    </row>
    <row r="95" spans="4:4" ht="15.75" customHeight="1" x14ac:dyDescent="0.2">
      <c r="D95" s="59"/>
    </row>
    <row r="96" spans="4:4" ht="15.75" customHeight="1" x14ac:dyDescent="0.2">
      <c r="D96" s="59"/>
    </row>
    <row r="97" spans="4:4" ht="15.75" customHeight="1" x14ac:dyDescent="0.2">
      <c r="D97" s="59"/>
    </row>
    <row r="98" spans="4:4" ht="15.75" customHeight="1" x14ac:dyDescent="0.2"/>
    <row r="99" spans="4:4" ht="15.75" customHeight="1" x14ac:dyDescent="0.2"/>
    <row r="100" spans="4:4" ht="15.75" customHeight="1" x14ac:dyDescent="0.2"/>
    <row r="101" spans="4:4" ht="15.75" customHeight="1" x14ac:dyDescent="0.2"/>
    <row r="102" spans="4:4" ht="15.75" customHeight="1" x14ac:dyDescent="0.2"/>
    <row r="103" spans="4:4" ht="15.75" customHeight="1" x14ac:dyDescent="0.2"/>
    <row r="104" spans="4:4" ht="15.75" customHeight="1" x14ac:dyDescent="0.2"/>
    <row r="105" spans="4:4" ht="15.75" customHeight="1" x14ac:dyDescent="0.2"/>
    <row r="106" spans="4:4" ht="15.75" customHeight="1" x14ac:dyDescent="0.2"/>
    <row r="107" spans="4:4" ht="15.75" customHeight="1" x14ac:dyDescent="0.2"/>
    <row r="108" spans="4:4" ht="15.75" customHeight="1" x14ac:dyDescent="0.2"/>
    <row r="109" spans="4:4" ht="15.75" customHeight="1" x14ac:dyDescent="0.2"/>
    <row r="110" spans="4:4" ht="15.75" customHeight="1" x14ac:dyDescent="0.2"/>
    <row r="111" spans="4:4" ht="15.75" customHeight="1" x14ac:dyDescent="0.2"/>
    <row r="112" spans="4:4"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sheetData>
  <mergeCells count="9">
    <mergeCell ref="F65:G65"/>
    <mergeCell ref="E3:F3"/>
    <mergeCell ref="E5:E9"/>
    <mergeCell ref="E11:E16"/>
    <mergeCell ref="P17:Q17"/>
    <mergeCell ref="D27:E27"/>
    <mergeCell ref="G27:J27"/>
    <mergeCell ref="D44:J44"/>
    <mergeCell ref="E18:E24"/>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1CC"/>
    <outlinePr summaryBelow="0" summaryRight="0"/>
  </sheetPr>
  <dimension ref="A1:AN934"/>
  <sheetViews>
    <sheetView tabSelected="1" workbookViewId="0">
      <selection activeCell="F1" sqref="F1:AN2"/>
    </sheetView>
  </sheetViews>
  <sheetFormatPr baseColWidth="10" defaultColWidth="12.5703125" defaultRowHeight="15" customHeight="1" x14ac:dyDescent="0.2"/>
  <cols>
    <col min="1" max="1" width="14.7109375" customWidth="1"/>
    <col min="2" max="2" width="17.42578125" customWidth="1"/>
    <col min="3" max="3" width="14.42578125" customWidth="1"/>
    <col min="4" max="4" width="15" customWidth="1"/>
    <col min="5" max="5" width="15.140625" hidden="1" customWidth="1"/>
    <col min="6" max="6" width="9.42578125" customWidth="1"/>
    <col min="7" max="7" width="34.42578125" hidden="1" customWidth="1"/>
    <col min="8" max="8" width="30.42578125" hidden="1" customWidth="1"/>
    <col min="9" max="9" width="26.85546875" hidden="1" customWidth="1"/>
    <col min="10" max="10" width="58.140625" customWidth="1"/>
    <col min="11" max="11" width="13.42578125" customWidth="1"/>
    <col min="12" max="12" width="14.7109375" customWidth="1"/>
    <col min="13" max="13" width="15.7109375" customWidth="1"/>
    <col min="14" max="16" width="11.42578125" customWidth="1"/>
    <col min="17" max="17" width="14.42578125" customWidth="1"/>
    <col min="18" max="18" width="11.42578125" customWidth="1"/>
    <col min="19" max="19" width="13.42578125" customWidth="1"/>
    <col min="20" max="20" width="10.85546875" customWidth="1"/>
    <col min="21" max="21" width="35.28515625" customWidth="1"/>
    <col min="22" max="35" width="15.5703125" customWidth="1"/>
    <col min="36" max="36" width="19.42578125" customWidth="1"/>
    <col min="37" max="37" width="25.5703125" customWidth="1"/>
    <col min="38" max="38" width="22.42578125" hidden="1" customWidth="1"/>
    <col min="39" max="39" width="23" customWidth="1"/>
    <col min="40" max="40" width="20" customWidth="1"/>
  </cols>
  <sheetData>
    <row r="1" spans="1:40" ht="45.75" customHeight="1" x14ac:dyDescent="0.2">
      <c r="A1" s="127"/>
      <c r="B1" s="128"/>
      <c r="C1" s="128"/>
      <c r="D1" s="128"/>
      <c r="E1" s="129"/>
      <c r="F1" s="135" t="s">
        <v>192</v>
      </c>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row>
    <row r="2" spans="1:40" ht="43.5" customHeight="1" x14ac:dyDescent="0.2">
      <c r="A2" s="130"/>
      <c r="B2" s="109"/>
      <c r="C2" s="109"/>
      <c r="D2" s="109"/>
      <c r="E2" s="131"/>
      <c r="F2" s="132"/>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row>
    <row r="3" spans="1:40" ht="16.5" customHeight="1" x14ac:dyDescent="0.2">
      <c r="A3" s="132"/>
      <c r="B3" s="133"/>
      <c r="C3" s="133"/>
      <c r="D3" s="133"/>
      <c r="E3" s="134"/>
      <c r="F3" s="136" t="s">
        <v>193</v>
      </c>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66"/>
      <c r="AL3" s="66"/>
      <c r="AM3" s="66"/>
      <c r="AN3" s="66"/>
    </row>
    <row r="4" spans="1:40" ht="24" customHeight="1" x14ac:dyDescent="0.2">
      <c r="A4" s="137" t="s">
        <v>195</v>
      </c>
      <c r="B4" s="138"/>
      <c r="C4" s="138"/>
      <c r="D4" s="138"/>
      <c r="E4" s="138"/>
      <c r="F4" s="138"/>
      <c r="G4" s="138"/>
      <c r="H4" s="138"/>
      <c r="I4" s="138"/>
      <c r="J4" s="138"/>
      <c r="K4" s="138"/>
      <c r="L4" s="139"/>
      <c r="M4" s="137" t="s">
        <v>196</v>
      </c>
      <c r="N4" s="138"/>
      <c r="O4" s="138"/>
      <c r="P4" s="138"/>
      <c r="Q4" s="138"/>
      <c r="R4" s="138"/>
      <c r="S4" s="139"/>
      <c r="T4" s="137" t="s">
        <v>197</v>
      </c>
      <c r="U4" s="138"/>
      <c r="V4" s="138"/>
      <c r="W4" s="138"/>
      <c r="X4" s="138"/>
      <c r="Y4" s="138"/>
      <c r="Z4" s="138"/>
      <c r="AA4" s="138"/>
      <c r="AB4" s="138"/>
      <c r="AC4" s="138"/>
      <c r="AD4" s="138"/>
      <c r="AE4" s="138"/>
      <c r="AF4" s="138"/>
      <c r="AG4" s="138"/>
      <c r="AH4" s="138"/>
      <c r="AI4" s="138"/>
      <c r="AJ4" s="139"/>
      <c r="AK4" s="67"/>
      <c r="AL4" s="67"/>
      <c r="AM4" s="67"/>
      <c r="AN4" s="67"/>
    </row>
    <row r="5" spans="1:40" ht="107.25" customHeight="1" x14ac:dyDescent="0.2">
      <c r="A5" s="68" t="s">
        <v>198</v>
      </c>
      <c r="B5" s="69" t="s">
        <v>78</v>
      </c>
      <c r="C5" s="69" t="s">
        <v>199</v>
      </c>
      <c r="D5" s="70" t="s">
        <v>200</v>
      </c>
      <c r="E5" s="69" t="s">
        <v>201</v>
      </c>
      <c r="F5" s="69" t="s">
        <v>202</v>
      </c>
      <c r="G5" s="71" t="s">
        <v>203</v>
      </c>
      <c r="H5" s="71" t="s">
        <v>204</v>
      </c>
      <c r="I5" s="72" t="s">
        <v>205</v>
      </c>
      <c r="J5" s="68" t="s">
        <v>206</v>
      </c>
      <c r="K5" s="71" t="s">
        <v>207</v>
      </c>
      <c r="L5" s="71" t="s">
        <v>208</v>
      </c>
      <c r="M5" s="72" t="s">
        <v>209</v>
      </c>
      <c r="N5" s="71" t="s">
        <v>210</v>
      </c>
      <c r="O5" s="71" t="s">
        <v>211</v>
      </c>
      <c r="P5" s="72" t="s">
        <v>212</v>
      </c>
      <c r="Q5" s="71" t="s">
        <v>213</v>
      </c>
      <c r="R5" s="71" t="s">
        <v>211</v>
      </c>
      <c r="S5" s="71" t="s">
        <v>214</v>
      </c>
      <c r="T5" s="71" t="s">
        <v>215</v>
      </c>
      <c r="U5" s="72" t="s">
        <v>216</v>
      </c>
      <c r="V5" s="71" t="s">
        <v>217</v>
      </c>
      <c r="W5" s="140" t="s">
        <v>218</v>
      </c>
      <c r="X5" s="101"/>
      <c r="Y5" s="101"/>
      <c r="Z5" s="101"/>
      <c r="AA5" s="101"/>
      <c r="AB5" s="101"/>
      <c r="AC5" s="100"/>
      <c r="AD5" s="71" t="s">
        <v>219</v>
      </c>
      <c r="AE5" s="71" t="s">
        <v>220</v>
      </c>
      <c r="AF5" s="71" t="s">
        <v>211</v>
      </c>
      <c r="AG5" s="71" t="s">
        <v>221</v>
      </c>
      <c r="AH5" s="71" t="s">
        <v>211</v>
      </c>
      <c r="AI5" s="71" t="s">
        <v>222</v>
      </c>
      <c r="AJ5" s="72" t="s">
        <v>223</v>
      </c>
      <c r="AK5" s="71" t="s">
        <v>224</v>
      </c>
      <c r="AL5" s="71" t="s">
        <v>225</v>
      </c>
      <c r="AM5" s="71" t="s">
        <v>226</v>
      </c>
      <c r="AN5" s="71" t="s">
        <v>227</v>
      </c>
    </row>
    <row r="6" spans="1:40" ht="63.75" hidden="1" x14ac:dyDescent="0.2">
      <c r="A6" s="68"/>
      <c r="B6" s="69"/>
      <c r="C6" s="69"/>
      <c r="D6" s="69" t="s">
        <v>149</v>
      </c>
      <c r="E6" s="69"/>
      <c r="F6" s="69"/>
      <c r="G6" s="71"/>
      <c r="H6" s="71"/>
      <c r="I6" s="72"/>
      <c r="J6" s="68"/>
      <c r="K6" s="71"/>
      <c r="L6" s="71"/>
      <c r="M6" s="72"/>
      <c r="N6" s="71"/>
      <c r="O6" s="71"/>
      <c r="P6" s="72"/>
      <c r="Q6" s="71"/>
      <c r="R6" s="71"/>
      <c r="S6" s="71"/>
      <c r="T6" s="71"/>
      <c r="U6" s="72"/>
      <c r="V6" s="72"/>
      <c r="W6" s="71" t="s">
        <v>228</v>
      </c>
      <c r="X6" s="71" t="s">
        <v>161</v>
      </c>
      <c r="Y6" s="71" t="s">
        <v>229</v>
      </c>
      <c r="Z6" s="71" t="s">
        <v>171</v>
      </c>
      <c r="AA6" s="71" t="s">
        <v>183</v>
      </c>
      <c r="AB6" s="71" t="s">
        <v>177</v>
      </c>
      <c r="AC6" s="71" t="s">
        <v>230</v>
      </c>
      <c r="AD6" s="71"/>
      <c r="AE6" s="71"/>
      <c r="AF6" s="71"/>
      <c r="AG6" s="71"/>
      <c r="AH6" s="71"/>
      <c r="AI6" s="71"/>
      <c r="AJ6" s="72"/>
      <c r="AK6" s="71"/>
      <c r="AL6" s="71"/>
      <c r="AM6" s="71"/>
      <c r="AN6" s="71"/>
    </row>
    <row r="7" spans="1:40" ht="105" customHeight="1" x14ac:dyDescent="0.2">
      <c r="A7" s="74">
        <v>6</v>
      </c>
      <c r="B7" s="74" t="s">
        <v>93</v>
      </c>
      <c r="C7" s="74" t="s">
        <v>88</v>
      </c>
      <c r="D7" s="74" t="s">
        <v>13</v>
      </c>
      <c r="E7" s="74"/>
      <c r="F7" s="97" t="s">
        <v>114</v>
      </c>
      <c r="G7" s="81" t="s">
        <v>234</v>
      </c>
      <c r="H7" s="74" t="s">
        <v>235</v>
      </c>
      <c r="I7" s="74" t="s">
        <v>236</v>
      </c>
      <c r="J7" s="81" t="s">
        <v>237</v>
      </c>
      <c r="K7" s="74" t="s">
        <v>16</v>
      </c>
      <c r="L7" s="74" t="s">
        <v>28</v>
      </c>
      <c r="M7" s="82">
        <v>5000</v>
      </c>
      <c r="N7" s="77" t="str">
        <f t="shared" ref="N7" si="0">IF(M7&lt;=0,"",IF(M7&lt;=2,"Muy Baja",IF(M7&lt;=24,"Baja",IF(M7&lt;=500,"Media",IF(M7&lt;=5000,"Alta","Muy Alta")))))</f>
        <v>Alta</v>
      </c>
      <c r="O7" s="83">
        <v>0.8</v>
      </c>
      <c r="P7" s="82">
        <v>100</v>
      </c>
      <c r="Q7" s="77" t="str">
        <f t="shared" ref="Q7" si="1">IF(P7&lt;=10,"Leve",IF(P7&lt;=50,"Menor",IF(P7&lt;=100,"Moderado",IF(P7&lt;=500,"Mayor",IF(P7&gt;500,"Catastrófico")))))</f>
        <v>Moderado</v>
      </c>
      <c r="R7" s="78">
        <f t="shared" ref="R7" si="2">IF(Q7="Leve","20%",IF(Q7="Menor",0.4,IF(Q7="Moderado",0.6,IF(Q7="Mayor",0.8,IF(Q7="Catastrófico","100%")))))</f>
        <v>0.6</v>
      </c>
      <c r="S7" s="77" t="str">
        <f t="shared" ref="S7" si="3">IF(OR(AND(N7="Muy Baja",Q7="Leve"),AND(N7="Muy Baja",Q7="Menor"),AND(N7="Baja",Q7="Leve")),"Bajo",IF(OR(AND(N7="Muy baja",Q7="Moderado"),AND(N7="Baja",Q7="Menor"),AND(N7="Baja",Q7="Moderado"),AND(N7="Media",Q7="Leve"),AND(N7="Media",Q7="Menor"),AND(N7="Media",Q7="Moderado"),AND(N7="Alta",Q7="Leve"),AND(N7="Alta",Q7="Menor")),"Moderado",IF(OR(AND(N7="Muy Baja",Q7="Mayor"),AND(N7="Baja",Q7="Mayor"),AND(N7="Media",Q7="Mayor"),AND(N7="Alta",Q7="Moderado"),AND(N7="Alta",Q7="Mayor"),AND(N7="Muy Alta",Q7="Leve"),AND(N7="Muy Alta",Q7="Menor"),AND(N7="Muy Alta",Q7="Moderado"),AND(N7="Muy Alta",Q7="Mayor")),"Alto",IF(OR(AND(N7="Muy Baja",Q7="Catastrófico"),AND(N7="Baja",Q7="Catastrófico"),AND(N7="Media",Q7="Catastrófico"),AND(N7="Alta",Q7="Catastrófico"),AND(N7="Muy Alta",Q7="Catastrófico")),"Extremo",""))))</f>
        <v>Alto</v>
      </c>
      <c r="T7" s="81">
        <v>1</v>
      </c>
      <c r="U7" s="81" t="s">
        <v>238</v>
      </c>
      <c r="V7" s="74" t="str">
        <f t="shared" ref="V7" si="4">IF(OR(W7="Preventivo",W7="Detectivo"),"Probabilidad",IF(W7="Correctivo","Impacto",""))</f>
        <v>Probabilidad</v>
      </c>
      <c r="W7" s="74" t="s">
        <v>147</v>
      </c>
      <c r="X7" s="74" t="s">
        <v>166</v>
      </c>
      <c r="Y7" s="74" t="str">
        <f t="shared" ref="Y7" si="5">IF(AND(W7="Inexistente",X7="Sin"),"0%",IF(AND(W7="Preventivo",X7="Automático"),"50%",IF(AND(W7="Preventivo",X7="Manual"),"40%",IF(AND(W7="Detectivo",X7="Automático"),"40%",IF(AND(W7="Detectivo",X7="Manual"),"30%",IF(AND(W7="Correctivo",X7="Automático"),"35%",IF(AND(W7="Correctivo",X7="Manual"),"25%","")))))))</f>
        <v>40%</v>
      </c>
      <c r="Z7" s="74" t="s">
        <v>173</v>
      </c>
      <c r="AA7" s="74" t="s">
        <v>185</v>
      </c>
      <c r="AB7" s="74" t="s">
        <v>182</v>
      </c>
      <c r="AC7" s="81" t="s">
        <v>239</v>
      </c>
      <c r="AD7" s="79">
        <f t="shared" ref="AD7" si="6">IFERROR(IF(V7="Probabilidad",(O7-(+O7*Y7)),IF(V7="Impacto",O7,"")),"")</f>
        <v>0.48</v>
      </c>
      <c r="AE7" s="77" t="str">
        <f t="shared" ref="AE7" si="7">IFERROR(IF(AD7="","",IF(AD7&lt;=0.2,"Muy Baja",IF(AD7&lt;=0.4,"Baja",IF(AD7&lt;=0.6,"Media",IF(AD7&lt;=0.8,"Alta","Muy Alta"))))),"")</f>
        <v>Media</v>
      </c>
      <c r="AF7" s="78">
        <f t="shared" ref="AF7" si="8">+AD7</f>
        <v>0.48</v>
      </c>
      <c r="AG7" s="77" t="str">
        <f t="shared" ref="AG7" si="9">IFERROR(IF(AH7="","",IF(AH7&lt;=0.2,"Leve",IF(AH7&lt;=0.4,"Menor",IF(AH7&lt;=0.6,"Moderado",IF(AH7&lt;=0.8,"Mayor","Catastrófico"))))),"")</f>
        <v>Mayor</v>
      </c>
      <c r="AH7" s="78">
        <f t="shared" ref="AH7" si="10">IFERROR(IF(V7="Impacto",(R7-(+R7*Y7)),IF(V7="Probabilidad",O7,"")),"")</f>
        <v>0.8</v>
      </c>
      <c r="AI7" s="77" t="str">
        <f t="shared" ref="AI7" si="11">IFERROR(IF(OR(AND(AE7="Muy Baja",AG7="Leve"),AND(AE7="Muy Baja",AG7="Menor"),AND(AE7="Baja",AG7="Leve")),"Bajo",IF(OR(AND(AE7="Muy baja",AG7="Moderado"),AND(AE7="Baja",AG7="Menor"),AND(AE7="Baja",AG7="Moderado"),AND(AE7="Media",AG7="Leve"),AND(AE7="Media",AG7="Menor"),AND(AE7="Media",AG7="Moderado"),AND(AE7="Alta",AG7="Leve"),AND(AE7="Alta",AG7="Menor")),"Moderado",IF(OR(AND(AE7="Muy Baja",AG7="Mayor"),AND(AE7="Baja",AG7="Mayor"),AND(AE7="Media",AG7="Mayor"),AND(AE7="Alta",AG7="Moderado"),AND(AE7="Alta",AG7="Mayor"),AND(AE7="Muy Alta",AG7="Leve"),AND(AE7="Muy Alta",AG7="Menor"),AND(AE7="Muy Alta",AG7="Moderado"),AND(AE7="Muy Alta",AG7="Mayor")),"Alto",IF(OR(AND(AE7="Muy Baja",AG7="Catastrófico"),AND(AE7="Baja",AG7="Catastrófico"),AND(AE7="Media",AG7="Catastrófico"),AND(AE7="Alta",AG7="Catastrófico"),AND(AE7="Muy Alta",AG7="Catastrófico")),"Extremo","")))),"")</f>
        <v>Alto</v>
      </c>
      <c r="AJ7" s="76" t="s">
        <v>179</v>
      </c>
      <c r="AK7" s="74" t="s">
        <v>240</v>
      </c>
      <c r="AL7" s="74" t="s">
        <v>241</v>
      </c>
      <c r="AM7" s="74" t="s">
        <v>242</v>
      </c>
      <c r="AN7" s="74" t="s">
        <v>524</v>
      </c>
    </row>
    <row r="8" spans="1:40" ht="54" customHeight="1" x14ac:dyDescent="0.2">
      <c r="A8" s="75">
        <v>38</v>
      </c>
      <c r="B8" s="75" t="s">
        <v>146</v>
      </c>
      <c r="C8" s="74" t="s">
        <v>19</v>
      </c>
      <c r="D8" s="74" t="s">
        <v>13</v>
      </c>
      <c r="E8" s="75" t="s">
        <v>249</v>
      </c>
      <c r="F8" s="97" t="s">
        <v>114</v>
      </c>
      <c r="G8" s="75" t="s">
        <v>248</v>
      </c>
      <c r="H8" s="75" t="s">
        <v>250</v>
      </c>
      <c r="I8" s="75" t="s">
        <v>251</v>
      </c>
      <c r="J8" s="75" t="s">
        <v>252</v>
      </c>
      <c r="K8" s="74" t="s">
        <v>11</v>
      </c>
      <c r="L8" s="74" t="s">
        <v>12</v>
      </c>
      <c r="M8" s="76">
        <v>500</v>
      </c>
      <c r="N8" s="77" t="str">
        <f t="shared" ref="N8:N13" si="12">IF(M8&lt;=0,"",IF(M8&lt;=2,"Muy Baja",IF(M8&lt;=24,"Baja",IF(M8&lt;=500,"Media",IF(M8&lt;=5000,"Alta","Muy Alta")))))</f>
        <v>Media</v>
      </c>
      <c r="O8" s="78">
        <f t="shared" ref="O8:O13" si="13">IF(N8="","",IF(N8="Muy Baja",0.2,IF(N8="Baja",0.4,IF(N8="Media",0.6,IF(N8="Alta",0.8,IF(N8="Muy Alta",1,))))))</f>
        <v>0.6</v>
      </c>
      <c r="P8" s="76">
        <v>500</v>
      </c>
      <c r="Q8" s="77" t="str">
        <f t="shared" ref="Q8:Q13" si="14">IF(P8&lt;=10,"Leve",IF(P8&lt;=50,"Menor",IF(P8&lt;=100,"Moderado",IF(P8&lt;=500,"Mayor",IF(P8&gt;500,"Catastrófico")))))</f>
        <v>Mayor</v>
      </c>
      <c r="R8" s="78">
        <f t="shared" ref="R8:R13" si="15">IF(Q8="Leve","20%",IF(Q8="Menor",0.4,IF(Q8="Moderado",0.6,IF(Q8="Mayor",0.8,IF(Q8="Catastrófico","100%")))))</f>
        <v>0.8</v>
      </c>
      <c r="S8" s="77" t="str">
        <f t="shared" ref="S8:S13" si="16">IF(OR(AND(N8="Muy Baja",Q8="Leve"),AND(N8="Muy Baja",Q8="Menor"),AND(N8="Baja",Q8="Leve")),"Bajo",IF(OR(AND(N8="Muy baja",Q8="Moderado"),AND(N8="Baja",Q8="Menor"),AND(N8="Baja",Q8="Moderado"),AND(N8="Media",Q8="Leve"),AND(N8="Media",Q8="Menor"),AND(N8="Media",Q8="Moderado"),AND(N8="Alta",Q8="Leve"),AND(N8="Alta",Q8="Menor")),"Moderado",IF(OR(AND(N8="Muy Baja",Q8="Mayor"),AND(N8="Baja",Q8="Mayor"),AND(N8="Media",Q8="Mayor"),AND(N8="Alta",Q8="Moderado"),AND(N8="Alta",Q8="Mayor"),AND(N8="Muy Alta",Q8="Leve"),AND(N8="Muy Alta",Q8="Menor"),AND(N8="Muy Alta",Q8="Moderado"),AND(N8="Muy Alta",Q8="Mayor")),"Alto",IF(OR(AND(N8="Muy Baja",Q8="Catastrófico"),AND(N8="Baja",Q8="Catastrófico"),AND(N8="Media",Q8="Catastrófico"),AND(N8="Alta",Q8="Catastrófico"),AND(N8="Muy Alta",Q8="Catastrófico")),"Extremo",""))))</f>
        <v>Alto</v>
      </c>
      <c r="T8" s="74">
        <v>1</v>
      </c>
      <c r="U8" s="74" t="s">
        <v>253</v>
      </c>
      <c r="V8" s="75" t="str">
        <f t="shared" ref="V8:V40" si="17">IF(OR(W8="Preventivo",W8="Detectivo"),"Probabilidad",IF(W8="Correctivo","Impacto",""))</f>
        <v>Probabilidad</v>
      </c>
      <c r="W8" s="74" t="s">
        <v>151</v>
      </c>
      <c r="X8" s="74" t="s">
        <v>166</v>
      </c>
      <c r="Y8" s="74" t="str">
        <f t="shared" ref="Y8" si="18">IF(AND(W8="Preventivo",X8="Automático"),"50%",IF(AND(W8="Preventivo",X8="Manual"),"40%",IF(AND(W8="Detectivo",X8="Automático"),"40%",IF(AND(W8="Detectivo",X8="Manual"),"30%",IF(AND(W8="Correctivo",X8="Automático"),"35%",IF(AND(W8="Correctivo",X8="Manual"),"25%",""))))))</f>
        <v>30%</v>
      </c>
      <c r="Z8" s="74" t="s">
        <v>173</v>
      </c>
      <c r="AA8" s="74" t="s">
        <v>187</v>
      </c>
      <c r="AB8" s="74" t="s">
        <v>180</v>
      </c>
      <c r="AC8" s="74" t="s">
        <v>254</v>
      </c>
      <c r="AD8" s="79">
        <f t="shared" ref="AD8:AD40" si="19">IFERROR(IF(V8="Probabilidad",(O8-(+O8*Y8)),IF(V8="Impacto",O8,"")),"")</f>
        <v>0.42</v>
      </c>
      <c r="AE8" s="77" t="str">
        <f t="shared" ref="AE8:AE40" si="20">IFERROR(IF(AD8="","",IF(AD8&lt;=0.2,"Muy Baja",IF(AD8&lt;=0.4,"Baja",IF(AD8&lt;=0.6,"Media",IF(AD8&lt;=0.8,"Alta","Muy Alta"))))),"")</f>
        <v>Media</v>
      </c>
      <c r="AF8" s="78">
        <f t="shared" ref="AF8:AF40" si="21">+AD8</f>
        <v>0.42</v>
      </c>
      <c r="AG8" s="77" t="str">
        <f t="shared" ref="AG8:AG40" si="22">IFERROR(IF(AH8="","",IF(AH8&lt;=0.2,"Leve",IF(AH8&lt;=0.4,"Menor",IF(AH8&lt;=0.6,"Moderado",IF(AH8&lt;=0.8,"Mayor","Catastrófico"))))),"")</f>
        <v>Moderado</v>
      </c>
      <c r="AH8" s="78">
        <f t="shared" ref="AH8:AH40" si="23">IFERROR(IF(V8="Impacto",(R8-(+R8*Y8)),IF(V8="Probabilidad",O8,"")),"")</f>
        <v>0.6</v>
      </c>
      <c r="AI8" s="77" t="str">
        <f t="shared" ref="AI8:AI40" si="24">IFERROR(IF(OR(AND(AE8="Muy Baja",AG8="Leve"),AND(AE8="Muy Baja",AG8="Menor"),AND(AE8="Baja",AG8="Leve")),"Bajo",IF(OR(AND(AE8="Muy baja",AG8="Moderado"),AND(AE8="Baja",AG8="Menor"),AND(AE8="Baja",AG8="Moderado"),AND(AE8="Media",AG8="Leve"),AND(AE8="Media",AG8="Menor"),AND(AE8="Media",AG8="Moderado"),AND(AE8="Alta",AG8="Leve"),AND(AE8="Alta",AG8="Menor")),"Moderado",IF(OR(AND(AE8="Muy Baja",AG8="Mayor"),AND(AE8="Baja",AG8="Mayor"),AND(AE8="Media",AG8="Mayor"),AND(AE8="Alta",AG8="Moderado"),AND(AE8="Alta",AG8="Mayor"),AND(AE8="Muy Alta",AG8="Leve"),AND(AE8="Muy Alta",AG8="Menor"),AND(AE8="Muy Alta",AG8="Moderado"),AND(AE8="Muy Alta",AG8="Mayor")),"Alto",IF(OR(AND(AE8="Muy Baja",AG8="Catastrófico"),AND(AE8="Baja",AG8="Catastrófico"),AND(AE8="Media",AG8="Catastrófico"),AND(AE8="Alta",AG8="Catastrófico"),AND(AE8="Muy Alta",AG8="Catastrófico")),"Extremo","")))),"")</f>
        <v>Moderado</v>
      </c>
      <c r="AJ8" s="76" t="s">
        <v>179</v>
      </c>
      <c r="AK8" s="75" t="s">
        <v>255</v>
      </c>
      <c r="AL8" s="75" t="s">
        <v>256</v>
      </c>
      <c r="AM8" s="75" t="s">
        <v>254</v>
      </c>
      <c r="AN8" s="75" t="s">
        <v>169</v>
      </c>
    </row>
    <row r="9" spans="1:40" ht="54" customHeight="1" x14ac:dyDescent="0.2">
      <c r="A9" s="74">
        <v>40</v>
      </c>
      <c r="B9" s="74" t="s">
        <v>139</v>
      </c>
      <c r="C9" s="74" t="s">
        <v>19</v>
      </c>
      <c r="D9" s="74" t="s">
        <v>13</v>
      </c>
      <c r="E9" s="74"/>
      <c r="F9" s="97" t="s">
        <v>114</v>
      </c>
      <c r="G9" s="74" t="s">
        <v>244</v>
      </c>
      <c r="H9" s="74" t="s">
        <v>259</v>
      </c>
      <c r="I9" s="74" t="s">
        <v>260</v>
      </c>
      <c r="J9" s="74" t="s">
        <v>261</v>
      </c>
      <c r="K9" s="74" t="s">
        <v>16</v>
      </c>
      <c r="L9" s="74" t="s">
        <v>8</v>
      </c>
      <c r="M9" s="76">
        <v>24</v>
      </c>
      <c r="N9" s="77" t="str">
        <f t="shared" si="12"/>
        <v>Baja</v>
      </c>
      <c r="O9" s="78">
        <f t="shared" si="13"/>
        <v>0.4</v>
      </c>
      <c r="P9" s="76">
        <v>50</v>
      </c>
      <c r="Q9" s="77" t="str">
        <f t="shared" si="14"/>
        <v>Menor</v>
      </c>
      <c r="R9" s="78">
        <f t="shared" si="15"/>
        <v>0.4</v>
      </c>
      <c r="S9" s="77" t="str">
        <f t="shared" si="16"/>
        <v>Moderado</v>
      </c>
      <c r="T9" s="74">
        <v>1</v>
      </c>
      <c r="U9" s="74" t="s">
        <v>262</v>
      </c>
      <c r="V9" s="74" t="str">
        <f t="shared" si="17"/>
        <v>Probabilidad</v>
      </c>
      <c r="W9" s="74" t="s">
        <v>151</v>
      </c>
      <c r="X9" s="74" t="s">
        <v>166</v>
      </c>
      <c r="Y9" s="74" t="str">
        <f t="shared" ref="Y9:Y11" si="25">IF(AND(W9="Inexistente",X9="Sin"),"0%",IF(AND(W9="Preventivo",X9="Automático"),"50%",IF(AND(W9="Preventivo",X9="Manual"),"40%",IF(AND(W9="Detectivo",X9="Automático"),"40%",IF(AND(W9="Detectivo",X9="Manual"),"30%",IF(AND(W9="Correctivo",X9="Automático"),"35%",IF(AND(W9="Correctivo",X9="Manual"),"25%","")))))))</f>
        <v>30%</v>
      </c>
      <c r="Z9" s="74" t="s">
        <v>173</v>
      </c>
      <c r="AA9" s="74" t="s">
        <v>185</v>
      </c>
      <c r="AB9" s="74" t="s">
        <v>182</v>
      </c>
      <c r="AC9" s="74"/>
      <c r="AD9" s="79">
        <f t="shared" si="19"/>
        <v>0.28000000000000003</v>
      </c>
      <c r="AE9" s="77" t="str">
        <f t="shared" si="20"/>
        <v>Baja</v>
      </c>
      <c r="AF9" s="78">
        <f t="shared" si="21"/>
        <v>0.28000000000000003</v>
      </c>
      <c r="AG9" s="77" t="str">
        <f t="shared" si="22"/>
        <v>Menor</v>
      </c>
      <c r="AH9" s="78">
        <f t="shared" si="23"/>
        <v>0.4</v>
      </c>
      <c r="AI9" s="77" t="str">
        <f t="shared" si="24"/>
        <v>Moderado</v>
      </c>
      <c r="AJ9" s="76" t="s">
        <v>176</v>
      </c>
      <c r="AK9" s="74" t="s">
        <v>263</v>
      </c>
      <c r="AL9" s="74" t="s">
        <v>258</v>
      </c>
      <c r="AM9" s="74" t="s">
        <v>264</v>
      </c>
      <c r="AN9" s="74" t="s">
        <v>162</v>
      </c>
    </row>
    <row r="10" spans="1:40" ht="54" customHeight="1" x14ac:dyDescent="0.2">
      <c r="A10" s="74">
        <v>44</v>
      </c>
      <c r="B10" s="74" t="s">
        <v>143</v>
      </c>
      <c r="C10" s="74" t="s">
        <v>96</v>
      </c>
      <c r="D10" s="74" t="s">
        <v>13</v>
      </c>
      <c r="E10" s="74"/>
      <c r="F10" s="97" t="s">
        <v>114</v>
      </c>
      <c r="G10" s="74" t="s">
        <v>269</v>
      </c>
      <c r="H10" s="74" t="s">
        <v>270</v>
      </c>
      <c r="I10" s="74" t="s">
        <v>271</v>
      </c>
      <c r="J10" s="74" t="s">
        <v>272</v>
      </c>
      <c r="K10" s="74" t="s">
        <v>11</v>
      </c>
      <c r="L10" s="74" t="s">
        <v>33</v>
      </c>
      <c r="M10" s="76">
        <v>5000</v>
      </c>
      <c r="N10" s="77" t="str">
        <f t="shared" si="12"/>
        <v>Alta</v>
      </c>
      <c r="O10" s="78">
        <f t="shared" si="13"/>
        <v>0.8</v>
      </c>
      <c r="P10" s="76">
        <v>500</v>
      </c>
      <c r="Q10" s="77" t="str">
        <f t="shared" si="14"/>
        <v>Mayor</v>
      </c>
      <c r="R10" s="78">
        <f t="shared" si="15"/>
        <v>0.8</v>
      </c>
      <c r="S10" s="77" t="str">
        <f t="shared" si="16"/>
        <v>Alto</v>
      </c>
      <c r="T10" s="74">
        <v>1</v>
      </c>
      <c r="U10" s="74" t="s">
        <v>273</v>
      </c>
      <c r="V10" s="74" t="str">
        <f t="shared" si="17"/>
        <v>Probabilidad</v>
      </c>
      <c r="W10" s="74" t="s">
        <v>151</v>
      </c>
      <c r="X10" s="74" t="s">
        <v>166</v>
      </c>
      <c r="Y10" s="74" t="str">
        <f t="shared" si="25"/>
        <v>30%</v>
      </c>
      <c r="Z10" s="74" t="s">
        <v>173</v>
      </c>
      <c r="AA10" s="74" t="s">
        <v>185</v>
      </c>
      <c r="AB10" s="74" t="s">
        <v>180</v>
      </c>
      <c r="AC10" s="74" t="s">
        <v>274</v>
      </c>
      <c r="AD10" s="79">
        <f t="shared" si="19"/>
        <v>0.56000000000000005</v>
      </c>
      <c r="AE10" s="77" t="str">
        <f t="shared" si="20"/>
        <v>Media</v>
      </c>
      <c r="AF10" s="78">
        <f t="shared" si="21"/>
        <v>0.56000000000000005</v>
      </c>
      <c r="AG10" s="77" t="str">
        <f t="shared" si="22"/>
        <v>Mayor</v>
      </c>
      <c r="AH10" s="78">
        <f t="shared" si="23"/>
        <v>0.8</v>
      </c>
      <c r="AI10" s="77" t="str">
        <f t="shared" si="24"/>
        <v>Alto</v>
      </c>
      <c r="AJ10" s="76" t="s">
        <v>179</v>
      </c>
      <c r="AK10" s="98" t="s">
        <v>275</v>
      </c>
      <c r="AL10" s="74" t="s">
        <v>276</v>
      </c>
      <c r="AM10" s="74" t="s">
        <v>277</v>
      </c>
      <c r="AN10" s="74" t="s">
        <v>278</v>
      </c>
    </row>
    <row r="11" spans="1:40" ht="54" customHeight="1" x14ac:dyDescent="0.2">
      <c r="A11" s="74">
        <v>45</v>
      </c>
      <c r="B11" s="74" t="s">
        <v>143</v>
      </c>
      <c r="C11" s="74" t="s">
        <v>96</v>
      </c>
      <c r="D11" s="74" t="s">
        <v>13</v>
      </c>
      <c r="E11" s="74"/>
      <c r="F11" s="97" t="s">
        <v>114</v>
      </c>
      <c r="G11" s="74" t="s">
        <v>265</v>
      </c>
      <c r="H11" s="74" t="s">
        <v>279</v>
      </c>
      <c r="I11" s="74" t="s">
        <v>280</v>
      </c>
      <c r="J11" s="74" t="s">
        <v>281</v>
      </c>
      <c r="K11" s="74" t="s">
        <v>11</v>
      </c>
      <c r="L11" s="74" t="s">
        <v>21</v>
      </c>
      <c r="M11" s="76">
        <v>500</v>
      </c>
      <c r="N11" s="77" t="str">
        <f t="shared" si="12"/>
        <v>Media</v>
      </c>
      <c r="O11" s="78">
        <f t="shared" si="13"/>
        <v>0.6</v>
      </c>
      <c r="P11" s="76">
        <v>100</v>
      </c>
      <c r="Q11" s="77" t="str">
        <f t="shared" si="14"/>
        <v>Moderado</v>
      </c>
      <c r="R11" s="78">
        <f t="shared" si="15"/>
        <v>0.6</v>
      </c>
      <c r="S11" s="77" t="str">
        <f t="shared" si="16"/>
        <v>Moderado</v>
      </c>
      <c r="T11" s="74">
        <v>1</v>
      </c>
      <c r="U11" s="74" t="s">
        <v>282</v>
      </c>
      <c r="V11" s="74" t="str">
        <f t="shared" si="17"/>
        <v>Probabilidad</v>
      </c>
      <c r="W11" s="74" t="s">
        <v>151</v>
      </c>
      <c r="X11" s="74" t="s">
        <v>166</v>
      </c>
      <c r="Y11" s="74" t="str">
        <f t="shared" si="25"/>
        <v>30%</v>
      </c>
      <c r="Z11" s="74" t="s">
        <v>173</v>
      </c>
      <c r="AA11" s="74" t="s">
        <v>185</v>
      </c>
      <c r="AB11" s="74" t="s">
        <v>180</v>
      </c>
      <c r="AC11" s="74" t="s">
        <v>283</v>
      </c>
      <c r="AD11" s="79">
        <f t="shared" si="19"/>
        <v>0.42</v>
      </c>
      <c r="AE11" s="77" t="str">
        <f t="shared" si="20"/>
        <v>Media</v>
      </c>
      <c r="AF11" s="78">
        <f t="shared" si="21"/>
        <v>0.42</v>
      </c>
      <c r="AG11" s="77" t="str">
        <f t="shared" si="22"/>
        <v>Moderado</v>
      </c>
      <c r="AH11" s="78">
        <f t="shared" si="23"/>
        <v>0.6</v>
      </c>
      <c r="AI11" s="77" t="str">
        <f t="shared" si="24"/>
        <v>Moderado</v>
      </c>
      <c r="AJ11" s="76" t="s">
        <v>179</v>
      </c>
      <c r="AK11" s="74" t="s">
        <v>284</v>
      </c>
      <c r="AL11" s="74" t="s">
        <v>266</v>
      </c>
      <c r="AM11" s="74" t="s">
        <v>285</v>
      </c>
      <c r="AN11" s="74" t="s">
        <v>286</v>
      </c>
    </row>
    <row r="12" spans="1:40" ht="94.5" customHeight="1" x14ac:dyDescent="0.2">
      <c r="A12" s="89">
        <v>51</v>
      </c>
      <c r="B12" s="74" t="s">
        <v>143</v>
      </c>
      <c r="C12" s="74" t="s">
        <v>96</v>
      </c>
      <c r="D12" s="74" t="s">
        <v>13</v>
      </c>
      <c r="E12" s="74"/>
      <c r="F12" s="97" t="s">
        <v>114</v>
      </c>
      <c r="G12" s="90" t="s">
        <v>289</v>
      </c>
      <c r="H12" s="74" t="s">
        <v>290</v>
      </c>
      <c r="I12" s="73" t="s">
        <v>291</v>
      </c>
      <c r="J12" s="90" t="s">
        <v>292</v>
      </c>
      <c r="K12" s="74" t="s">
        <v>11</v>
      </c>
      <c r="L12" s="74" t="s">
        <v>8</v>
      </c>
      <c r="M12" s="76">
        <v>500</v>
      </c>
      <c r="N12" s="77" t="str">
        <f t="shared" si="12"/>
        <v>Media</v>
      </c>
      <c r="O12" s="78">
        <f t="shared" si="13"/>
        <v>0.6</v>
      </c>
      <c r="P12" s="76">
        <v>100</v>
      </c>
      <c r="Q12" s="77" t="str">
        <f t="shared" si="14"/>
        <v>Moderado</v>
      </c>
      <c r="R12" s="78">
        <f t="shared" si="15"/>
        <v>0.6</v>
      </c>
      <c r="S12" s="77" t="str">
        <f t="shared" si="16"/>
        <v>Moderado</v>
      </c>
      <c r="T12" s="74">
        <v>1</v>
      </c>
      <c r="U12" s="90" t="s">
        <v>293</v>
      </c>
      <c r="V12" s="74" t="str">
        <f t="shared" si="17"/>
        <v>Probabilidad</v>
      </c>
      <c r="W12" s="74" t="s">
        <v>147</v>
      </c>
      <c r="X12" s="74" t="s">
        <v>166</v>
      </c>
      <c r="Y12" s="74" t="str">
        <f t="shared" ref="Y12" si="26">IF(AND(W12="Inexistente",X12="Sin"),"0%",IF(AND(W12="Preventivo",X12="Automático"),"50%",IF(AND(W12="Preventivo",X12="Manual"),"40%",IF(AND(W12="Detectivo",X12="Automático"),"40%",IF(AND(W12="Detectivo",X12="Manual"),"30%",IF(AND(W12="Correctivo",X12="Automático"),"35%",IF(AND(W12="Correctivo",X12="Manual"),"25%","")))))))</f>
        <v>40%</v>
      </c>
      <c r="Z12" s="74" t="s">
        <v>173</v>
      </c>
      <c r="AA12" s="74" t="s">
        <v>185</v>
      </c>
      <c r="AB12" s="74" t="s">
        <v>180</v>
      </c>
      <c r="AC12" s="74" t="s">
        <v>294</v>
      </c>
      <c r="AD12" s="79">
        <f t="shared" si="19"/>
        <v>0.36</v>
      </c>
      <c r="AE12" s="77" t="str">
        <f t="shared" si="20"/>
        <v>Baja</v>
      </c>
      <c r="AF12" s="78">
        <f t="shared" si="21"/>
        <v>0.36</v>
      </c>
      <c r="AG12" s="77" t="str">
        <f t="shared" si="22"/>
        <v>Moderado</v>
      </c>
      <c r="AH12" s="78">
        <f t="shared" si="23"/>
        <v>0.6</v>
      </c>
      <c r="AI12" s="77" t="str">
        <f t="shared" si="24"/>
        <v>Moderado</v>
      </c>
      <c r="AJ12" s="76" t="s">
        <v>179</v>
      </c>
      <c r="AK12" s="74" t="s">
        <v>295</v>
      </c>
      <c r="AL12" s="74" t="s">
        <v>296</v>
      </c>
      <c r="AM12" s="74" t="s">
        <v>297</v>
      </c>
      <c r="AN12" s="74" t="s">
        <v>246</v>
      </c>
    </row>
    <row r="13" spans="1:40" ht="54" customHeight="1" x14ac:dyDescent="0.2">
      <c r="A13" s="110">
        <v>62</v>
      </c>
      <c r="B13" s="91" t="s">
        <v>144</v>
      </c>
      <c r="C13" s="110" t="s">
        <v>96</v>
      </c>
      <c r="D13" s="110" t="s">
        <v>13</v>
      </c>
      <c r="E13" s="110"/>
      <c r="F13" s="118" t="s">
        <v>114</v>
      </c>
      <c r="G13" s="110" t="s">
        <v>307</v>
      </c>
      <c r="H13" s="110" t="s">
        <v>308</v>
      </c>
      <c r="I13" s="110" t="s">
        <v>309</v>
      </c>
      <c r="J13" s="110" t="s">
        <v>310</v>
      </c>
      <c r="K13" s="110" t="s">
        <v>11</v>
      </c>
      <c r="L13" s="110" t="s">
        <v>28</v>
      </c>
      <c r="M13" s="112">
        <v>5000</v>
      </c>
      <c r="N13" s="114" t="str">
        <f t="shared" si="12"/>
        <v>Alta</v>
      </c>
      <c r="O13" s="126">
        <f t="shared" si="13"/>
        <v>0.8</v>
      </c>
      <c r="P13" s="112">
        <v>100</v>
      </c>
      <c r="Q13" s="114" t="str">
        <f t="shared" si="14"/>
        <v>Moderado</v>
      </c>
      <c r="R13" s="126">
        <f t="shared" si="15"/>
        <v>0.6</v>
      </c>
      <c r="S13" s="114" t="str">
        <f t="shared" si="16"/>
        <v>Alto</v>
      </c>
      <c r="T13" s="74">
        <v>1</v>
      </c>
      <c r="U13" s="74" t="s">
        <v>311</v>
      </c>
      <c r="V13" s="74" t="str">
        <f t="shared" si="17"/>
        <v>Impacto</v>
      </c>
      <c r="W13" s="74" t="s">
        <v>154</v>
      </c>
      <c r="X13" s="74" t="s">
        <v>166</v>
      </c>
      <c r="Y13" s="74" t="str">
        <f t="shared" ref="Y13:Y17" si="27">IF(AND(W13="Preventivo",X13="Automático"),"50%",IF(AND(W13="Preventivo",X13="Manual"),"40%",IF(AND(W13="Detectivo",X13="Automático"),"40%",IF(AND(W13="Detectivo",X13="Manual"),"30%",IF(AND(W13="Correctivo",X13="Automático"),"35%",IF(AND(W13="Correctivo",X13="Manual"),"25%",""))))))</f>
        <v>25%</v>
      </c>
      <c r="Z13" s="74" t="s">
        <v>173</v>
      </c>
      <c r="AA13" s="74" t="s">
        <v>187</v>
      </c>
      <c r="AB13" s="74" t="s">
        <v>182</v>
      </c>
      <c r="AC13" s="74" t="s">
        <v>312</v>
      </c>
      <c r="AD13" s="79">
        <f t="shared" si="19"/>
        <v>0.8</v>
      </c>
      <c r="AE13" s="77" t="str">
        <f t="shared" si="20"/>
        <v>Alta</v>
      </c>
      <c r="AF13" s="78">
        <f t="shared" si="21"/>
        <v>0.8</v>
      </c>
      <c r="AG13" s="77" t="str">
        <f t="shared" si="22"/>
        <v>Moderado</v>
      </c>
      <c r="AH13" s="78">
        <f t="shared" si="23"/>
        <v>0.44999999999999996</v>
      </c>
      <c r="AI13" s="77" t="str">
        <f t="shared" si="24"/>
        <v>Alto</v>
      </c>
      <c r="AJ13" s="76" t="s">
        <v>179</v>
      </c>
      <c r="AK13" s="74" t="s">
        <v>313</v>
      </c>
      <c r="AL13" s="74" t="s">
        <v>306</v>
      </c>
      <c r="AM13" s="74" t="s">
        <v>314</v>
      </c>
      <c r="AN13" s="74" t="s">
        <v>315</v>
      </c>
    </row>
    <row r="14" spans="1:40" ht="54" customHeight="1" x14ac:dyDescent="0.2">
      <c r="A14" s="107"/>
      <c r="B14" s="91" t="s">
        <v>144</v>
      </c>
      <c r="C14" s="107"/>
      <c r="D14" s="107"/>
      <c r="E14" s="107"/>
      <c r="F14" s="125"/>
      <c r="G14" s="107"/>
      <c r="H14" s="107"/>
      <c r="I14" s="107"/>
      <c r="J14" s="107"/>
      <c r="K14" s="107"/>
      <c r="L14" s="107"/>
      <c r="M14" s="107"/>
      <c r="N14" s="107"/>
      <c r="O14" s="107"/>
      <c r="P14" s="107"/>
      <c r="Q14" s="107"/>
      <c r="R14" s="107"/>
      <c r="S14" s="107"/>
      <c r="T14" s="74">
        <v>2</v>
      </c>
      <c r="U14" s="74" t="s">
        <v>316</v>
      </c>
      <c r="V14" s="74" t="str">
        <f t="shared" si="17"/>
        <v>Impacto</v>
      </c>
      <c r="W14" s="74" t="s">
        <v>154</v>
      </c>
      <c r="X14" s="74" t="s">
        <v>166</v>
      </c>
      <c r="Y14" s="74" t="str">
        <f t="shared" si="27"/>
        <v>25%</v>
      </c>
      <c r="Z14" s="74" t="s">
        <v>173</v>
      </c>
      <c r="AA14" s="74" t="s">
        <v>187</v>
      </c>
      <c r="AB14" s="74" t="s">
        <v>180</v>
      </c>
      <c r="AC14" s="74" t="s">
        <v>317</v>
      </c>
      <c r="AD14" s="79">
        <f t="shared" si="19"/>
        <v>0</v>
      </c>
      <c r="AE14" s="77" t="str">
        <f t="shared" si="20"/>
        <v>Muy Baja</v>
      </c>
      <c r="AF14" s="78">
        <f t="shared" si="21"/>
        <v>0</v>
      </c>
      <c r="AG14" s="77" t="str">
        <f t="shared" si="22"/>
        <v>Leve</v>
      </c>
      <c r="AH14" s="78">
        <f t="shared" si="23"/>
        <v>0</v>
      </c>
      <c r="AI14" s="77" t="str">
        <f t="shared" si="24"/>
        <v>Bajo</v>
      </c>
      <c r="AJ14" s="76" t="s">
        <v>179</v>
      </c>
      <c r="AK14" s="74" t="s">
        <v>318</v>
      </c>
      <c r="AL14" s="74" t="s">
        <v>319</v>
      </c>
      <c r="AM14" s="74" t="s">
        <v>320</v>
      </c>
      <c r="AN14" s="74" t="s">
        <v>148</v>
      </c>
    </row>
    <row r="15" spans="1:40" ht="54" customHeight="1" x14ac:dyDescent="0.2">
      <c r="A15" s="74">
        <v>63</v>
      </c>
      <c r="B15" s="91" t="s">
        <v>144</v>
      </c>
      <c r="C15" s="74" t="s">
        <v>96</v>
      </c>
      <c r="D15" s="74" t="s">
        <v>13</v>
      </c>
      <c r="E15" s="74"/>
      <c r="F15" s="97" t="s">
        <v>114</v>
      </c>
      <c r="G15" s="74" t="s">
        <v>307</v>
      </c>
      <c r="H15" s="74" t="s">
        <v>321</v>
      </c>
      <c r="I15" s="74" t="s">
        <v>322</v>
      </c>
      <c r="J15" s="74" t="s">
        <v>323</v>
      </c>
      <c r="K15" s="74" t="s">
        <v>16</v>
      </c>
      <c r="L15" s="74" t="s">
        <v>28</v>
      </c>
      <c r="M15" s="76">
        <v>500</v>
      </c>
      <c r="N15" s="77" t="str">
        <f t="shared" ref="N15:N21" si="28">IF(M15&lt;=0,"",IF(M15&lt;=2,"Muy Baja",IF(M15&lt;=24,"Baja",IF(M15&lt;=500,"Media",IF(M15&lt;=5000,"Alta","Muy Alta")))))</f>
        <v>Media</v>
      </c>
      <c r="O15" s="78">
        <f t="shared" ref="O15:O40" si="29">IF(N15="","",IF(N15="Muy Baja",0.2,IF(N15="Baja",0.4,IF(N15="Media",0.6,IF(N15="Alta",0.8,IF(N15="Muy Alta",1,))))))</f>
        <v>0.6</v>
      </c>
      <c r="P15" s="76">
        <v>100</v>
      </c>
      <c r="Q15" s="77" t="str">
        <f t="shared" ref="Q15:Q40" si="30">IF(P15&lt;=10,"Leve",IF(P15&lt;=50,"Menor",IF(P15&lt;=100,"Moderado",IF(P15&lt;=500,"Mayor",IF(P15&gt;500,"Catastrófico")))))</f>
        <v>Moderado</v>
      </c>
      <c r="R15" s="78">
        <f t="shared" ref="R15:R40" si="31">IF(Q15="Leve","20%",IF(Q15="Menor",0.4,IF(Q15="Moderado",0.6,IF(Q15="Mayor",0.8,IF(Q15="Catastrófico","100%")))))</f>
        <v>0.6</v>
      </c>
      <c r="S15" s="77" t="str">
        <f t="shared" ref="S15:S40" si="32">IF(OR(AND(N15="Muy Baja",Q15="Leve"),AND(N15="Muy Baja",Q15="Menor"),AND(N15="Baja",Q15="Leve")),"Bajo",IF(OR(AND(N15="Muy baja",Q15="Moderado"),AND(N15="Baja",Q15="Menor"),AND(N15="Baja",Q15="Moderado"),AND(N15="Media",Q15="Leve"),AND(N15="Media",Q15="Menor"),AND(N15="Media",Q15="Moderado"),AND(N15="Alta",Q15="Leve"),AND(N15="Alta",Q15="Menor")),"Moderado",IF(OR(AND(N15="Muy Baja",Q15="Mayor"),AND(N15="Baja",Q15="Mayor"),AND(N15="Media",Q15="Mayor"),AND(N15="Alta",Q15="Moderado"),AND(N15="Alta",Q15="Mayor"),AND(N15="Muy Alta",Q15="Leve"),AND(N15="Muy Alta",Q15="Menor"),AND(N15="Muy Alta",Q15="Moderado"),AND(N15="Muy Alta",Q15="Mayor")),"Alto",IF(OR(AND(N15="Muy Baja",Q15="Catastrófico"),AND(N15="Baja",Q15="Catastrófico"),AND(N15="Media",Q15="Catastrófico"),AND(N15="Alta",Q15="Catastrófico"),AND(N15="Muy Alta",Q15="Catastrófico")),"Extremo",""))))</f>
        <v>Moderado</v>
      </c>
      <c r="T15" s="74">
        <v>1</v>
      </c>
      <c r="U15" s="74" t="s">
        <v>324</v>
      </c>
      <c r="V15" s="74" t="str">
        <f t="shared" si="17"/>
        <v>Probabilidad</v>
      </c>
      <c r="W15" s="74" t="s">
        <v>147</v>
      </c>
      <c r="X15" s="74" t="s">
        <v>166</v>
      </c>
      <c r="Y15" s="74" t="str">
        <f t="shared" si="27"/>
        <v>40%</v>
      </c>
      <c r="Z15" s="74" t="s">
        <v>173</v>
      </c>
      <c r="AA15" s="74" t="s">
        <v>185</v>
      </c>
      <c r="AB15" s="74" t="s">
        <v>180</v>
      </c>
      <c r="AC15" s="74" t="s">
        <v>325</v>
      </c>
      <c r="AD15" s="79">
        <f t="shared" si="19"/>
        <v>0.36</v>
      </c>
      <c r="AE15" s="77" t="str">
        <f t="shared" si="20"/>
        <v>Baja</v>
      </c>
      <c r="AF15" s="78">
        <f t="shared" si="21"/>
        <v>0.36</v>
      </c>
      <c r="AG15" s="77" t="str">
        <f t="shared" si="22"/>
        <v>Moderado</v>
      </c>
      <c r="AH15" s="78">
        <f t="shared" si="23"/>
        <v>0.6</v>
      </c>
      <c r="AI15" s="77" t="str">
        <f t="shared" si="24"/>
        <v>Moderado</v>
      </c>
      <c r="AJ15" s="76" t="s">
        <v>179</v>
      </c>
      <c r="AK15" s="74" t="s">
        <v>326</v>
      </c>
      <c r="AL15" s="74" t="s">
        <v>306</v>
      </c>
      <c r="AM15" s="74" t="s">
        <v>327</v>
      </c>
      <c r="AN15" s="74" t="s">
        <v>148</v>
      </c>
    </row>
    <row r="16" spans="1:40" ht="54" customHeight="1" x14ac:dyDescent="0.2">
      <c r="A16" s="74">
        <v>70</v>
      </c>
      <c r="B16" s="74" t="s">
        <v>164</v>
      </c>
      <c r="C16" s="74" t="s">
        <v>96</v>
      </c>
      <c r="D16" s="74" t="s">
        <v>13</v>
      </c>
      <c r="E16" s="74"/>
      <c r="F16" s="97" t="s">
        <v>114</v>
      </c>
      <c r="G16" s="74" t="s">
        <v>248</v>
      </c>
      <c r="H16" s="74" t="s">
        <v>330</v>
      </c>
      <c r="I16" s="74" t="s">
        <v>331</v>
      </c>
      <c r="J16" s="74" t="s">
        <v>332</v>
      </c>
      <c r="K16" s="74" t="s">
        <v>11</v>
      </c>
      <c r="L16" s="74" t="s">
        <v>28</v>
      </c>
      <c r="M16" s="76">
        <v>500</v>
      </c>
      <c r="N16" s="77" t="str">
        <f t="shared" si="28"/>
        <v>Media</v>
      </c>
      <c r="O16" s="78">
        <f t="shared" si="29"/>
        <v>0.6</v>
      </c>
      <c r="P16" s="76">
        <v>100</v>
      </c>
      <c r="Q16" s="77" t="str">
        <f t="shared" si="30"/>
        <v>Moderado</v>
      </c>
      <c r="R16" s="78">
        <f t="shared" si="31"/>
        <v>0.6</v>
      </c>
      <c r="S16" s="77" t="str">
        <f t="shared" si="32"/>
        <v>Moderado</v>
      </c>
      <c r="T16" s="74">
        <v>1</v>
      </c>
      <c r="U16" s="74" t="s">
        <v>333</v>
      </c>
      <c r="V16" s="74" t="str">
        <f t="shared" si="17"/>
        <v>Probabilidad</v>
      </c>
      <c r="W16" s="74" t="s">
        <v>147</v>
      </c>
      <c r="X16" s="74" t="s">
        <v>166</v>
      </c>
      <c r="Y16" s="74" t="str">
        <f t="shared" si="27"/>
        <v>40%</v>
      </c>
      <c r="Z16" s="74" t="s">
        <v>173</v>
      </c>
      <c r="AA16" s="74" t="s">
        <v>185</v>
      </c>
      <c r="AB16" s="74" t="s">
        <v>180</v>
      </c>
      <c r="AC16" s="74" t="s">
        <v>334</v>
      </c>
      <c r="AD16" s="79">
        <f t="shared" si="19"/>
        <v>0.36</v>
      </c>
      <c r="AE16" s="77" t="str">
        <f t="shared" si="20"/>
        <v>Baja</v>
      </c>
      <c r="AF16" s="78">
        <f t="shared" si="21"/>
        <v>0.36</v>
      </c>
      <c r="AG16" s="77" t="str">
        <f t="shared" si="22"/>
        <v>Moderado</v>
      </c>
      <c r="AH16" s="78">
        <f t="shared" si="23"/>
        <v>0.6</v>
      </c>
      <c r="AI16" s="77" t="str">
        <f t="shared" si="24"/>
        <v>Moderado</v>
      </c>
      <c r="AJ16" s="76" t="s">
        <v>179</v>
      </c>
      <c r="AK16" s="91" t="s">
        <v>335</v>
      </c>
      <c r="AL16" s="74" t="s">
        <v>336</v>
      </c>
      <c r="AM16" s="74" t="s">
        <v>337</v>
      </c>
      <c r="AN16" s="74" t="s">
        <v>165</v>
      </c>
    </row>
    <row r="17" spans="1:40" ht="54" customHeight="1" x14ac:dyDescent="0.2">
      <c r="A17" s="74">
        <v>71</v>
      </c>
      <c r="B17" s="74" t="s">
        <v>164</v>
      </c>
      <c r="C17" s="74" t="s">
        <v>96</v>
      </c>
      <c r="D17" s="74" t="s">
        <v>13</v>
      </c>
      <c r="E17" s="74"/>
      <c r="F17" s="97" t="s">
        <v>114</v>
      </c>
      <c r="G17" s="74" t="s">
        <v>248</v>
      </c>
      <c r="H17" s="74" t="s">
        <v>338</v>
      </c>
      <c r="I17" s="74" t="s">
        <v>339</v>
      </c>
      <c r="J17" s="74" t="s">
        <v>340</v>
      </c>
      <c r="K17" s="74" t="s">
        <v>16</v>
      </c>
      <c r="L17" s="74" t="s">
        <v>28</v>
      </c>
      <c r="M17" s="76">
        <v>500</v>
      </c>
      <c r="N17" s="77" t="str">
        <f t="shared" si="28"/>
        <v>Media</v>
      </c>
      <c r="O17" s="78">
        <f t="shared" si="29"/>
        <v>0.6</v>
      </c>
      <c r="P17" s="76">
        <v>100</v>
      </c>
      <c r="Q17" s="77" t="str">
        <f t="shared" si="30"/>
        <v>Moderado</v>
      </c>
      <c r="R17" s="78">
        <f t="shared" si="31"/>
        <v>0.6</v>
      </c>
      <c r="S17" s="77" t="str">
        <f t="shared" si="32"/>
        <v>Moderado</v>
      </c>
      <c r="T17" s="75">
        <v>1</v>
      </c>
      <c r="U17" s="74" t="s">
        <v>341</v>
      </c>
      <c r="V17" s="74" t="str">
        <f t="shared" si="17"/>
        <v>Probabilidad</v>
      </c>
      <c r="W17" s="74" t="s">
        <v>147</v>
      </c>
      <c r="X17" s="74" t="s">
        <v>166</v>
      </c>
      <c r="Y17" s="74" t="str">
        <f t="shared" si="27"/>
        <v>40%</v>
      </c>
      <c r="Z17" s="74" t="s">
        <v>175</v>
      </c>
      <c r="AA17" s="74" t="s">
        <v>185</v>
      </c>
      <c r="AB17" s="74" t="s">
        <v>182</v>
      </c>
      <c r="AC17" s="75"/>
      <c r="AD17" s="79">
        <f t="shared" si="19"/>
        <v>0.36</v>
      </c>
      <c r="AE17" s="77" t="str">
        <f t="shared" si="20"/>
        <v>Baja</v>
      </c>
      <c r="AF17" s="78">
        <f t="shared" si="21"/>
        <v>0.36</v>
      </c>
      <c r="AG17" s="77" t="str">
        <f t="shared" si="22"/>
        <v>Moderado</v>
      </c>
      <c r="AH17" s="78">
        <f t="shared" si="23"/>
        <v>0.6</v>
      </c>
      <c r="AI17" s="77" t="str">
        <f t="shared" si="24"/>
        <v>Moderado</v>
      </c>
      <c r="AJ17" s="76" t="s">
        <v>179</v>
      </c>
      <c r="AK17" s="75" t="s">
        <v>342</v>
      </c>
      <c r="AL17" s="75" t="s">
        <v>343</v>
      </c>
      <c r="AM17" s="75" t="s">
        <v>344</v>
      </c>
      <c r="AN17" s="75" t="s">
        <v>165</v>
      </c>
    </row>
    <row r="18" spans="1:40" ht="88.5" customHeight="1" x14ac:dyDescent="0.2">
      <c r="A18" s="74">
        <v>102</v>
      </c>
      <c r="B18" s="74" t="s">
        <v>93</v>
      </c>
      <c r="C18" s="74" t="s">
        <v>88</v>
      </c>
      <c r="D18" s="74" t="s">
        <v>13</v>
      </c>
      <c r="E18" s="74"/>
      <c r="F18" s="97" t="s">
        <v>114</v>
      </c>
      <c r="G18" s="75" t="s">
        <v>244</v>
      </c>
      <c r="H18" s="74" t="s">
        <v>352</v>
      </c>
      <c r="I18" s="74" t="s">
        <v>353</v>
      </c>
      <c r="J18" s="84" t="s">
        <v>354</v>
      </c>
      <c r="K18" s="81" t="s">
        <v>16</v>
      </c>
      <c r="L18" s="74" t="s">
        <v>28</v>
      </c>
      <c r="M18" s="82">
        <v>500</v>
      </c>
      <c r="N18" s="77" t="str">
        <f t="shared" si="28"/>
        <v>Media</v>
      </c>
      <c r="O18" s="78">
        <f t="shared" si="29"/>
        <v>0.6</v>
      </c>
      <c r="P18" s="82">
        <v>500</v>
      </c>
      <c r="Q18" s="77" t="str">
        <f t="shared" si="30"/>
        <v>Mayor</v>
      </c>
      <c r="R18" s="78">
        <f t="shared" si="31"/>
        <v>0.8</v>
      </c>
      <c r="S18" s="77" t="str">
        <f t="shared" si="32"/>
        <v>Alto</v>
      </c>
      <c r="T18" s="74">
        <v>1</v>
      </c>
      <c r="U18" s="74" t="s">
        <v>355</v>
      </c>
      <c r="V18" s="74" t="str">
        <f t="shared" si="17"/>
        <v>Probabilidad</v>
      </c>
      <c r="W18" s="74" t="s">
        <v>147</v>
      </c>
      <c r="X18" s="74" t="s">
        <v>166</v>
      </c>
      <c r="Y18" s="74" t="str">
        <f t="shared" ref="Y18:Y21" si="33">IF(AND(W18="Inexistente",X18="Sin"),"0%",IF(AND(W18="Preventivo",X18="Automático"),"50%",IF(AND(W18="Preventivo",X18="Manual"),"40%",IF(AND(W18="Detectivo",X18="Automático"),"40%",IF(AND(W18="Detectivo",X18="Manual"),"30%",IF(AND(W18="Correctivo",X18="Automático"),"35%",IF(AND(W18="Correctivo",X18="Manual"),"25%","")))))))</f>
        <v>40%</v>
      </c>
      <c r="Z18" s="74" t="s">
        <v>173</v>
      </c>
      <c r="AA18" s="74" t="s">
        <v>185</v>
      </c>
      <c r="AB18" s="74" t="s">
        <v>180</v>
      </c>
      <c r="AC18" s="74" t="s">
        <v>356</v>
      </c>
      <c r="AD18" s="79">
        <f t="shared" si="19"/>
        <v>0.36</v>
      </c>
      <c r="AE18" s="77" t="str">
        <f t="shared" si="20"/>
        <v>Baja</v>
      </c>
      <c r="AF18" s="78">
        <f t="shared" si="21"/>
        <v>0.36</v>
      </c>
      <c r="AG18" s="77" t="str">
        <f t="shared" si="22"/>
        <v>Moderado</v>
      </c>
      <c r="AH18" s="78">
        <f t="shared" si="23"/>
        <v>0.6</v>
      </c>
      <c r="AI18" s="77" t="str">
        <f t="shared" si="24"/>
        <v>Moderado</v>
      </c>
      <c r="AJ18" s="76" t="s">
        <v>179</v>
      </c>
      <c r="AK18" s="81" t="s">
        <v>357</v>
      </c>
      <c r="AL18" s="74" t="s">
        <v>241</v>
      </c>
      <c r="AM18" s="74" t="s">
        <v>242</v>
      </c>
      <c r="AN18" s="74" t="s">
        <v>243</v>
      </c>
    </row>
    <row r="19" spans="1:40" ht="169.5" customHeight="1" x14ac:dyDescent="0.2">
      <c r="A19" s="74">
        <v>103</v>
      </c>
      <c r="B19" s="74" t="s">
        <v>93</v>
      </c>
      <c r="C19" s="74" t="s">
        <v>88</v>
      </c>
      <c r="D19" s="74" t="s">
        <v>9</v>
      </c>
      <c r="E19" s="74"/>
      <c r="F19" s="97" t="s">
        <v>114</v>
      </c>
      <c r="G19" s="75" t="s">
        <v>358</v>
      </c>
      <c r="H19" s="75" t="s">
        <v>359</v>
      </c>
      <c r="I19" s="75" t="s">
        <v>360</v>
      </c>
      <c r="J19" s="92" t="s">
        <v>178</v>
      </c>
      <c r="K19" s="74" t="s">
        <v>16</v>
      </c>
      <c r="L19" s="74" t="s">
        <v>28</v>
      </c>
      <c r="M19" s="76">
        <v>5000</v>
      </c>
      <c r="N19" s="77" t="str">
        <f t="shared" si="28"/>
        <v>Alta</v>
      </c>
      <c r="O19" s="78">
        <f t="shared" si="29"/>
        <v>0.8</v>
      </c>
      <c r="P19" s="76">
        <v>501</v>
      </c>
      <c r="Q19" s="77" t="str">
        <f t="shared" si="30"/>
        <v>Catastrófico</v>
      </c>
      <c r="R19" s="78" t="str">
        <f t="shared" si="31"/>
        <v>100%</v>
      </c>
      <c r="S19" s="77" t="str">
        <f t="shared" si="32"/>
        <v>Extremo</v>
      </c>
      <c r="T19" s="74">
        <v>1</v>
      </c>
      <c r="U19" s="74" t="s">
        <v>361</v>
      </c>
      <c r="V19" s="74" t="str">
        <f t="shared" si="17"/>
        <v>Probabilidad</v>
      </c>
      <c r="W19" s="74" t="s">
        <v>151</v>
      </c>
      <c r="X19" s="74" t="s">
        <v>166</v>
      </c>
      <c r="Y19" s="74" t="str">
        <f t="shared" si="33"/>
        <v>30%</v>
      </c>
      <c r="Z19" s="74" t="s">
        <v>175</v>
      </c>
      <c r="AA19" s="74" t="s">
        <v>187</v>
      </c>
      <c r="AB19" s="74" t="s">
        <v>182</v>
      </c>
      <c r="AC19" s="74"/>
      <c r="AD19" s="79">
        <f t="shared" si="19"/>
        <v>0.56000000000000005</v>
      </c>
      <c r="AE19" s="77" t="str">
        <f t="shared" si="20"/>
        <v>Media</v>
      </c>
      <c r="AF19" s="78">
        <f t="shared" si="21"/>
        <v>0.56000000000000005</v>
      </c>
      <c r="AG19" s="77" t="str">
        <f t="shared" si="22"/>
        <v>Mayor</v>
      </c>
      <c r="AH19" s="78">
        <f t="shared" si="23"/>
        <v>0.8</v>
      </c>
      <c r="AI19" s="77" t="str">
        <f t="shared" si="24"/>
        <v>Alto</v>
      </c>
      <c r="AJ19" s="76" t="s">
        <v>179</v>
      </c>
      <c r="AK19" s="74" t="s">
        <v>362</v>
      </c>
      <c r="AL19" s="74" t="s">
        <v>241</v>
      </c>
      <c r="AM19" s="74" t="s">
        <v>242</v>
      </c>
      <c r="AN19" s="74" t="s">
        <v>245</v>
      </c>
    </row>
    <row r="20" spans="1:40" ht="69" customHeight="1" x14ac:dyDescent="0.2">
      <c r="A20" s="74" t="s">
        <v>363</v>
      </c>
      <c r="B20" s="74" t="s">
        <v>93</v>
      </c>
      <c r="C20" s="74" t="s">
        <v>88</v>
      </c>
      <c r="D20" s="74" t="s">
        <v>9</v>
      </c>
      <c r="E20" s="74"/>
      <c r="F20" s="97" t="s">
        <v>114</v>
      </c>
      <c r="G20" s="75" t="s">
        <v>358</v>
      </c>
      <c r="H20" s="75" t="s">
        <v>364</v>
      </c>
      <c r="I20" s="74" t="s">
        <v>236</v>
      </c>
      <c r="J20" s="93" t="s">
        <v>178</v>
      </c>
      <c r="K20" s="81" t="s">
        <v>11</v>
      </c>
      <c r="L20" s="74" t="s">
        <v>23</v>
      </c>
      <c r="M20" s="76">
        <v>5001</v>
      </c>
      <c r="N20" s="77" t="str">
        <f t="shared" si="28"/>
        <v>Muy Alta</v>
      </c>
      <c r="O20" s="78">
        <f t="shared" si="29"/>
        <v>1</v>
      </c>
      <c r="P20" s="76">
        <v>501</v>
      </c>
      <c r="Q20" s="77" t="str">
        <f t="shared" si="30"/>
        <v>Catastrófico</v>
      </c>
      <c r="R20" s="78" t="str">
        <f t="shared" si="31"/>
        <v>100%</v>
      </c>
      <c r="S20" s="77" t="str">
        <f t="shared" si="32"/>
        <v>Extremo</v>
      </c>
      <c r="T20" s="74">
        <v>1</v>
      </c>
      <c r="U20" s="74" t="s">
        <v>365</v>
      </c>
      <c r="V20" s="74" t="str">
        <f t="shared" si="17"/>
        <v>Probabilidad</v>
      </c>
      <c r="W20" s="74" t="s">
        <v>151</v>
      </c>
      <c r="X20" s="74" t="s">
        <v>166</v>
      </c>
      <c r="Y20" s="74" t="str">
        <f t="shared" si="33"/>
        <v>30%</v>
      </c>
      <c r="Z20" s="74" t="s">
        <v>173</v>
      </c>
      <c r="AA20" s="74" t="s">
        <v>185</v>
      </c>
      <c r="AB20" s="74" t="s">
        <v>182</v>
      </c>
      <c r="AC20" s="74"/>
      <c r="AD20" s="79">
        <f t="shared" si="19"/>
        <v>0.7</v>
      </c>
      <c r="AE20" s="77" t="str">
        <f t="shared" si="20"/>
        <v>Alta</v>
      </c>
      <c r="AF20" s="78">
        <f t="shared" si="21"/>
        <v>0.7</v>
      </c>
      <c r="AG20" s="77" t="str">
        <f t="shared" si="22"/>
        <v>Catastrófico</v>
      </c>
      <c r="AH20" s="78">
        <f t="shared" si="23"/>
        <v>1</v>
      </c>
      <c r="AI20" s="77" t="str">
        <f t="shared" si="24"/>
        <v>Extremo</v>
      </c>
      <c r="AJ20" s="76" t="s">
        <v>184</v>
      </c>
      <c r="AK20" s="74"/>
      <c r="AL20" s="74"/>
      <c r="AM20" s="74"/>
      <c r="AN20" s="74"/>
    </row>
    <row r="21" spans="1:40" ht="77.25" customHeight="1" x14ac:dyDescent="0.2">
      <c r="A21" s="74">
        <v>104</v>
      </c>
      <c r="B21" s="74" t="s">
        <v>93</v>
      </c>
      <c r="C21" s="74" t="s">
        <v>88</v>
      </c>
      <c r="D21" s="74" t="s">
        <v>9</v>
      </c>
      <c r="E21" s="74"/>
      <c r="F21" s="97" t="s">
        <v>114</v>
      </c>
      <c r="G21" s="75" t="s">
        <v>358</v>
      </c>
      <c r="H21" s="75" t="s">
        <v>364</v>
      </c>
      <c r="I21" s="74" t="s">
        <v>236</v>
      </c>
      <c r="J21" s="93" t="s">
        <v>178</v>
      </c>
      <c r="K21" s="81" t="s">
        <v>11</v>
      </c>
      <c r="L21" s="74" t="s">
        <v>28</v>
      </c>
      <c r="M21" s="76">
        <v>5001</v>
      </c>
      <c r="N21" s="77" t="str">
        <f t="shared" si="28"/>
        <v>Muy Alta</v>
      </c>
      <c r="O21" s="78">
        <f t="shared" si="29"/>
        <v>1</v>
      </c>
      <c r="P21" s="76">
        <v>501</v>
      </c>
      <c r="Q21" s="77" t="str">
        <f t="shared" si="30"/>
        <v>Catastrófico</v>
      </c>
      <c r="R21" s="78" t="str">
        <f t="shared" si="31"/>
        <v>100%</v>
      </c>
      <c r="S21" s="77" t="str">
        <f t="shared" si="32"/>
        <v>Extremo</v>
      </c>
      <c r="T21" s="74">
        <v>1</v>
      </c>
      <c r="U21" s="74" t="s">
        <v>366</v>
      </c>
      <c r="V21" s="74" t="str">
        <f t="shared" si="17"/>
        <v>Probabilidad</v>
      </c>
      <c r="W21" s="74" t="s">
        <v>151</v>
      </c>
      <c r="X21" s="74" t="s">
        <v>166</v>
      </c>
      <c r="Y21" s="74" t="str">
        <f t="shared" si="33"/>
        <v>30%</v>
      </c>
      <c r="Z21" s="74" t="s">
        <v>173</v>
      </c>
      <c r="AA21" s="74" t="s">
        <v>187</v>
      </c>
      <c r="AB21" s="74" t="s">
        <v>182</v>
      </c>
      <c r="AC21" s="74"/>
      <c r="AD21" s="79">
        <f t="shared" si="19"/>
        <v>0.7</v>
      </c>
      <c r="AE21" s="77" t="str">
        <f t="shared" si="20"/>
        <v>Alta</v>
      </c>
      <c r="AF21" s="78">
        <f t="shared" si="21"/>
        <v>0.7</v>
      </c>
      <c r="AG21" s="77" t="str">
        <f t="shared" si="22"/>
        <v>Catastrófico</v>
      </c>
      <c r="AH21" s="78">
        <f t="shared" si="23"/>
        <v>1</v>
      </c>
      <c r="AI21" s="77" t="str">
        <f t="shared" si="24"/>
        <v>Extremo</v>
      </c>
      <c r="AJ21" s="76" t="s">
        <v>179</v>
      </c>
      <c r="AK21" s="74" t="s">
        <v>362</v>
      </c>
      <c r="AL21" s="74" t="s">
        <v>241</v>
      </c>
      <c r="AM21" s="74" t="s">
        <v>242</v>
      </c>
      <c r="AN21" s="74" t="s">
        <v>245</v>
      </c>
    </row>
    <row r="22" spans="1:40" ht="54" customHeight="1" x14ac:dyDescent="0.2">
      <c r="A22" s="75">
        <v>105</v>
      </c>
      <c r="B22" s="75" t="s">
        <v>146</v>
      </c>
      <c r="C22" s="74" t="s">
        <v>96</v>
      </c>
      <c r="D22" s="74" t="s">
        <v>13</v>
      </c>
      <c r="E22" s="75" t="s">
        <v>249</v>
      </c>
      <c r="F22" s="97" t="s">
        <v>114</v>
      </c>
      <c r="G22" s="116" t="s">
        <v>248</v>
      </c>
      <c r="H22" s="116" t="s">
        <v>367</v>
      </c>
      <c r="I22" s="116" t="s">
        <v>368</v>
      </c>
      <c r="J22" s="116" t="s">
        <v>369</v>
      </c>
      <c r="K22" s="74" t="s">
        <v>16</v>
      </c>
      <c r="L22" s="74" t="s">
        <v>28</v>
      </c>
      <c r="M22" s="76">
        <v>2</v>
      </c>
      <c r="N22" s="94"/>
      <c r="O22" s="78" t="str">
        <f t="shared" si="29"/>
        <v/>
      </c>
      <c r="P22" s="76">
        <v>10</v>
      </c>
      <c r="Q22" s="77" t="str">
        <f t="shared" si="30"/>
        <v>Leve</v>
      </c>
      <c r="R22" s="78" t="str">
        <f t="shared" si="31"/>
        <v>20%</v>
      </c>
      <c r="S22" s="77" t="str">
        <f t="shared" si="32"/>
        <v/>
      </c>
      <c r="T22" s="74">
        <v>1</v>
      </c>
      <c r="U22" s="74" t="s">
        <v>370</v>
      </c>
      <c r="V22" s="75" t="str">
        <f t="shared" si="17"/>
        <v>Probabilidad</v>
      </c>
      <c r="W22" s="74" t="s">
        <v>151</v>
      </c>
      <c r="X22" s="74" t="s">
        <v>166</v>
      </c>
      <c r="Y22" s="74" t="str">
        <f t="shared" ref="Y22:Y32" si="34">IF(AND(W22="Preventivo",X22="Automático"),"50%",IF(AND(W22="Preventivo",X22="Manual"),"40%",IF(AND(W22="Detectivo",X22="Automático"),"40%",IF(AND(W22="Detectivo",X22="Manual"),"30%",IF(AND(W22="Correctivo",X22="Automático"),"35%",IF(AND(W22="Correctivo",X22="Manual"),"25%",""))))))</f>
        <v>30%</v>
      </c>
      <c r="Z22" s="74" t="s">
        <v>173</v>
      </c>
      <c r="AA22" s="74" t="s">
        <v>185</v>
      </c>
      <c r="AB22" s="74" t="s">
        <v>180</v>
      </c>
      <c r="AC22" s="74" t="s">
        <v>371</v>
      </c>
      <c r="AD22" s="79" t="str">
        <f t="shared" si="19"/>
        <v/>
      </c>
      <c r="AE22" s="77" t="str">
        <f t="shared" si="20"/>
        <v/>
      </c>
      <c r="AF22" s="78" t="str">
        <f t="shared" si="21"/>
        <v/>
      </c>
      <c r="AG22" s="77" t="str">
        <f t="shared" si="22"/>
        <v/>
      </c>
      <c r="AH22" s="78" t="str">
        <f t="shared" si="23"/>
        <v/>
      </c>
      <c r="AI22" s="77" t="str">
        <f t="shared" si="24"/>
        <v/>
      </c>
      <c r="AJ22" s="76" t="s">
        <v>179</v>
      </c>
      <c r="AK22" s="75" t="s">
        <v>372</v>
      </c>
      <c r="AL22" s="75" t="s">
        <v>373</v>
      </c>
      <c r="AM22" s="75" t="s">
        <v>374</v>
      </c>
      <c r="AN22" s="75" t="s">
        <v>169</v>
      </c>
    </row>
    <row r="23" spans="1:40" ht="54" customHeight="1" x14ac:dyDescent="0.2">
      <c r="A23" s="75">
        <v>106</v>
      </c>
      <c r="B23" s="75" t="s">
        <v>146</v>
      </c>
      <c r="C23" s="74" t="s">
        <v>96</v>
      </c>
      <c r="D23" s="74" t="s">
        <v>13</v>
      </c>
      <c r="E23" s="75" t="s">
        <v>249</v>
      </c>
      <c r="F23" s="97" t="s">
        <v>114</v>
      </c>
      <c r="G23" s="107"/>
      <c r="H23" s="107"/>
      <c r="I23" s="107"/>
      <c r="J23" s="107"/>
      <c r="K23" s="74" t="s">
        <v>16</v>
      </c>
      <c r="L23" s="74" t="s">
        <v>28</v>
      </c>
      <c r="M23" s="76">
        <v>2</v>
      </c>
      <c r="N23" s="77" t="str">
        <f t="shared" ref="N23:N40" si="35">IF(M23&lt;=0,"",IF(M23&lt;=2,"Muy Baja",IF(M23&lt;=24,"Baja",IF(M23&lt;=500,"Media",IF(M23&lt;=5000,"Alta","Muy Alta")))))</f>
        <v>Muy Baja</v>
      </c>
      <c r="O23" s="78">
        <f t="shared" si="29"/>
        <v>0.2</v>
      </c>
      <c r="P23" s="76">
        <v>10</v>
      </c>
      <c r="Q23" s="77" t="str">
        <f t="shared" si="30"/>
        <v>Leve</v>
      </c>
      <c r="R23" s="78" t="str">
        <f t="shared" si="31"/>
        <v>20%</v>
      </c>
      <c r="S23" s="77" t="str">
        <f t="shared" si="32"/>
        <v>Bajo</v>
      </c>
      <c r="T23" s="74">
        <v>2</v>
      </c>
      <c r="U23" s="74" t="s">
        <v>375</v>
      </c>
      <c r="V23" s="75" t="str">
        <f t="shared" si="17"/>
        <v>Probabilidad</v>
      </c>
      <c r="W23" s="74" t="s">
        <v>151</v>
      </c>
      <c r="X23" s="74" t="s">
        <v>166</v>
      </c>
      <c r="Y23" s="74" t="str">
        <f t="shared" si="34"/>
        <v>30%</v>
      </c>
      <c r="Z23" s="74" t="s">
        <v>173</v>
      </c>
      <c r="AA23" s="74" t="s">
        <v>185</v>
      </c>
      <c r="AB23" s="74" t="s">
        <v>180</v>
      </c>
      <c r="AC23" s="74" t="s">
        <v>376</v>
      </c>
      <c r="AD23" s="79">
        <f t="shared" si="19"/>
        <v>0.14000000000000001</v>
      </c>
      <c r="AE23" s="77" t="str">
        <f t="shared" si="20"/>
        <v>Muy Baja</v>
      </c>
      <c r="AF23" s="78">
        <f t="shared" si="21"/>
        <v>0.14000000000000001</v>
      </c>
      <c r="AG23" s="77" t="str">
        <f t="shared" si="22"/>
        <v>Leve</v>
      </c>
      <c r="AH23" s="78">
        <f t="shared" si="23"/>
        <v>0.2</v>
      </c>
      <c r="AI23" s="77" t="str">
        <f t="shared" si="24"/>
        <v>Bajo</v>
      </c>
      <c r="AJ23" s="76" t="s">
        <v>179</v>
      </c>
      <c r="AK23" s="75" t="s">
        <v>377</v>
      </c>
      <c r="AL23" s="75" t="s">
        <v>378</v>
      </c>
      <c r="AM23" s="75" t="s">
        <v>379</v>
      </c>
      <c r="AN23" s="75" t="s">
        <v>169</v>
      </c>
    </row>
    <row r="24" spans="1:40" ht="54" customHeight="1" x14ac:dyDescent="0.2">
      <c r="A24" s="74">
        <v>107</v>
      </c>
      <c r="B24" s="75" t="s">
        <v>146</v>
      </c>
      <c r="C24" s="74" t="s">
        <v>96</v>
      </c>
      <c r="D24" s="74" t="s">
        <v>13</v>
      </c>
      <c r="E24" s="75" t="s">
        <v>249</v>
      </c>
      <c r="F24" s="97" t="s">
        <v>114</v>
      </c>
      <c r="G24" s="75" t="s">
        <v>248</v>
      </c>
      <c r="H24" s="75" t="s">
        <v>367</v>
      </c>
      <c r="I24" s="75" t="s">
        <v>380</v>
      </c>
      <c r="J24" s="75" t="s">
        <v>381</v>
      </c>
      <c r="K24" s="74" t="s">
        <v>16</v>
      </c>
      <c r="L24" s="74" t="s">
        <v>28</v>
      </c>
      <c r="M24" s="76">
        <v>2</v>
      </c>
      <c r="N24" s="77" t="str">
        <f t="shared" si="35"/>
        <v>Muy Baja</v>
      </c>
      <c r="O24" s="78">
        <f t="shared" si="29"/>
        <v>0.2</v>
      </c>
      <c r="P24" s="76">
        <v>11</v>
      </c>
      <c r="Q24" s="77" t="str">
        <f t="shared" si="30"/>
        <v>Menor</v>
      </c>
      <c r="R24" s="78">
        <f t="shared" si="31"/>
        <v>0.4</v>
      </c>
      <c r="S24" s="77" t="str">
        <f t="shared" si="32"/>
        <v>Bajo</v>
      </c>
      <c r="T24" s="75">
        <v>1</v>
      </c>
      <c r="U24" s="74" t="s">
        <v>382</v>
      </c>
      <c r="V24" s="75" t="str">
        <f t="shared" si="17"/>
        <v>Probabilidad</v>
      </c>
      <c r="W24" s="74" t="s">
        <v>151</v>
      </c>
      <c r="X24" s="74" t="s">
        <v>166</v>
      </c>
      <c r="Y24" s="74" t="str">
        <f t="shared" si="34"/>
        <v>30%</v>
      </c>
      <c r="Z24" s="74" t="s">
        <v>173</v>
      </c>
      <c r="AA24" s="74" t="s">
        <v>185</v>
      </c>
      <c r="AB24" s="74" t="s">
        <v>180</v>
      </c>
      <c r="AC24" s="75" t="s">
        <v>383</v>
      </c>
      <c r="AD24" s="79">
        <f t="shared" si="19"/>
        <v>0.14000000000000001</v>
      </c>
      <c r="AE24" s="77" t="str">
        <f t="shared" si="20"/>
        <v>Muy Baja</v>
      </c>
      <c r="AF24" s="78">
        <f t="shared" si="21"/>
        <v>0.14000000000000001</v>
      </c>
      <c r="AG24" s="77" t="str">
        <f t="shared" si="22"/>
        <v>Leve</v>
      </c>
      <c r="AH24" s="78">
        <f t="shared" si="23"/>
        <v>0.2</v>
      </c>
      <c r="AI24" s="77" t="str">
        <f t="shared" si="24"/>
        <v>Bajo</v>
      </c>
      <c r="AJ24" s="76" t="s">
        <v>179</v>
      </c>
      <c r="AK24" s="75" t="s">
        <v>384</v>
      </c>
      <c r="AL24" s="75" t="s">
        <v>385</v>
      </c>
      <c r="AM24" s="75" t="s">
        <v>386</v>
      </c>
      <c r="AN24" s="75" t="s">
        <v>247</v>
      </c>
    </row>
    <row r="25" spans="1:40" ht="54" customHeight="1" x14ac:dyDescent="0.2">
      <c r="A25" s="75">
        <v>108</v>
      </c>
      <c r="B25" s="75" t="s">
        <v>146</v>
      </c>
      <c r="C25" s="74" t="s">
        <v>19</v>
      </c>
      <c r="D25" s="74" t="s">
        <v>13</v>
      </c>
      <c r="E25" s="75" t="s">
        <v>249</v>
      </c>
      <c r="F25" s="97" t="s">
        <v>114</v>
      </c>
      <c r="G25" s="75" t="s">
        <v>248</v>
      </c>
      <c r="H25" s="75" t="s">
        <v>367</v>
      </c>
      <c r="I25" s="75" t="s">
        <v>387</v>
      </c>
      <c r="J25" s="75" t="s">
        <v>388</v>
      </c>
      <c r="K25" s="74" t="s">
        <v>16</v>
      </c>
      <c r="L25" s="74" t="s">
        <v>28</v>
      </c>
      <c r="M25" s="76">
        <v>2</v>
      </c>
      <c r="N25" s="77" t="str">
        <f t="shared" si="35"/>
        <v>Muy Baja</v>
      </c>
      <c r="O25" s="78">
        <f t="shared" si="29"/>
        <v>0.2</v>
      </c>
      <c r="P25" s="76">
        <v>12</v>
      </c>
      <c r="Q25" s="77" t="str">
        <f t="shared" si="30"/>
        <v>Menor</v>
      </c>
      <c r="R25" s="78">
        <f t="shared" si="31"/>
        <v>0.4</v>
      </c>
      <c r="S25" s="77" t="str">
        <f t="shared" si="32"/>
        <v>Bajo</v>
      </c>
      <c r="T25" s="75">
        <v>1</v>
      </c>
      <c r="U25" s="75" t="s">
        <v>389</v>
      </c>
      <c r="V25" s="75" t="str">
        <f t="shared" si="17"/>
        <v>Probabilidad</v>
      </c>
      <c r="W25" s="74" t="s">
        <v>151</v>
      </c>
      <c r="X25" s="74" t="s">
        <v>166</v>
      </c>
      <c r="Y25" s="74" t="str">
        <f t="shared" si="34"/>
        <v>30%</v>
      </c>
      <c r="Z25" s="74" t="s">
        <v>173</v>
      </c>
      <c r="AA25" s="74" t="s">
        <v>185</v>
      </c>
      <c r="AB25" s="74" t="s">
        <v>180</v>
      </c>
      <c r="AC25" s="75" t="s">
        <v>390</v>
      </c>
      <c r="AD25" s="79">
        <f t="shared" si="19"/>
        <v>0.14000000000000001</v>
      </c>
      <c r="AE25" s="77" t="str">
        <f t="shared" si="20"/>
        <v>Muy Baja</v>
      </c>
      <c r="AF25" s="78">
        <f t="shared" si="21"/>
        <v>0.14000000000000001</v>
      </c>
      <c r="AG25" s="77" t="str">
        <f t="shared" si="22"/>
        <v>Leve</v>
      </c>
      <c r="AH25" s="78">
        <f t="shared" si="23"/>
        <v>0.2</v>
      </c>
      <c r="AI25" s="77" t="str">
        <f t="shared" si="24"/>
        <v>Bajo</v>
      </c>
      <c r="AJ25" s="76" t="s">
        <v>179</v>
      </c>
      <c r="AK25" s="75" t="s">
        <v>391</v>
      </c>
      <c r="AL25" s="75" t="s">
        <v>392</v>
      </c>
      <c r="AM25" s="75" t="s">
        <v>393</v>
      </c>
      <c r="AN25" s="75" t="s">
        <v>169</v>
      </c>
    </row>
    <row r="26" spans="1:40" ht="54" customHeight="1" x14ac:dyDescent="0.2">
      <c r="A26" s="75">
        <v>109</v>
      </c>
      <c r="B26" s="75" t="s">
        <v>146</v>
      </c>
      <c r="C26" s="74" t="s">
        <v>19</v>
      </c>
      <c r="D26" s="74" t="s">
        <v>13</v>
      </c>
      <c r="E26" s="75" t="s">
        <v>249</v>
      </c>
      <c r="F26" s="97" t="s">
        <v>114</v>
      </c>
      <c r="G26" s="75" t="s">
        <v>248</v>
      </c>
      <c r="H26" s="75" t="s">
        <v>367</v>
      </c>
      <c r="I26" s="75" t="s">
        <v>394</v>
      </c>
      <c r="J26" s="75" t="s">
        <v>395</v>
      </c>
      <c r="K26" s="74" t="s">
        <v>16</v>
      </c>
      <c r="L26" s="74" t="s">
        <v>28</v>
      </c>
      <c r="M26" s="76">
        <v>2</v>
      </c>
      <c r="N26" s="77" t="str">
        <f t="shared" si="35"/>
        <v>Muy Baja</v>
      </c>
      <c r="O26" s="78">
        <f t="shared" si="29"/>
        <v>0.2</v>
      </c>
      <c r="P26" s="76">
        <v>13</v>
      </c>
      <c r="Q26" s="77" t="str">
        <f t="shared" si="30"/>
        <v>Menor</v>
      </c>
      <c r="R26" s="78">
        <f t="shared" si="31"/>
        <v>0.4</v>
      </c>
      <c r="S26" s="77" t="str">
        <f t="shared" si="32"/>
        <v>Bajo</v>
      </c>
      <c r="T26" s="75">
        <v>1</v>
      </c>
      <c r="U26" s="75" t="s">
        <v>396</v>
      </c>
      <c r="V26" s="75" t="str">
        <f t="shared" si="17"/>
        <v>Probabilidad</v>
      </c>
      <c r="W26" s="74" t="s">
        <v>151</v>
      </c>
      <c r="X26" s="74" t="s">
        <v>166</v>
      </c>
      <c r="Y26" s="74" t="str">
        <f t="shared" si="34"/>
        <v>30%</v>
      </c>
      <c r="Z26" s="74" t="s">
        <v>173</v>
      </c>
      <c r="AA26" s="74" t="s">
        <v>187</v>
      </c>
      <c r="AB26" s="74" t="s">
        <v>180</v>
      </c>
      <c r="AC26" s="75" t="s">
        <v>397</v>
      </c>
      <c r="AD26" s="79">
        <f t="shared" si="19"/>
        <v>0.14000000000000001</v>
      </c>
      <c r="AE26" s="77" t="str">
        <f t="shared" si="20"/>
        <v>Muy Baja</v>
      </c>
      <c r="AF26" s="78">
        <f t="shared" si="21"/>
        <v>0.14000000000000001</v>
      </c>
      <c r="AG26" s="77" t="str">
        <f t="shared" si="22"/>
        <v>Leve</v>
      </c>
      <c r="AH26" s="78">
        <f t="shared" si="23"/>
        <v>0.2</v>
      </c>
      <c r="AI26" s="77" t="str">
        <f t="shared" si="24"/>
        <v>Bajo</v>
      </c>
      <c r="AJ26" s="76" t="s">
        <v>179</v>
      </c>
      <c r="AK26" s="75" t="s">
        <v>398</v>
      </c>
      <c r="AL26" s="75" t="s">
        <v>392</v>
      </c>
      <c r="AM26" s="75" t="s">
        <v>399</v>
      </c>
      <c r="AN26" s="75" t="s">
        <v>169</v>
      </c>
    </row>
    <row r="27" spans="1:40" ht="54" customHeight="1" x14ac:dyDescent="0.2">
      <c r="A27" s="74">
        <v>110</v>
      </c>
      <c r="B27" s="74" t="s">
        <v>143</v>
      </c>
      <c r="C27" s="74" t="s">
        <v>96</v>
      </c>
      <c r="D27" s="74" t="s">
        <v>13</v>
      </c>
      <c r="E27" s="74"/>
      <c r="F27" s="97" t="s">
        <v>114</v>
      </c>
      <c r="G27" s="74" t="s">
        <v>265</v>
      </c>
      <c r="H27" s="74" t="s">
        <v>400</v>
      </c>
      <c r="I27" s="74" t="s">
        <v>401</v>
      </c>
      <c r="J27" s="74" t="s">
        <v>402</v>
      </c>
      <c r="K27" s="74" t="s">
        <v>16</v>
      </c>
      <c r="L27" s="81" t="s">
        <v>28</v>
      </c>
      <c r="M27" s="76">
        <v>2</v>
      </c>
      <c r="N27" s="77" t="str">
        <f t="shared" si="35"/>
        <v>Muy Baja</v>
      </c>
      <c r="O27" s="78">
        <f t="shared" si="29"/>
        <v>0.2</v>
      </c>
      <c r="P27" s="76">
        <v>100</v>
      </c>
      <c r="Q27" s="77" t="str">
        <f t="shared" si="30"/>
        <v>Moderado</v>
      </c>
      <c r="R27" s="78">
        <f t="shared" si="31"/>
        <v>0.6</v>
      </c>
      <c r="S27" s="77" t="str">
        <f t="shared" si="32"/>
        <v>Moderado</v>
      </c>
      <c r="T27" s="74">
        <v>1</v>
      </c>
      <c r="U27" s="75" t="s">
        <v>403</v>
      </c>
      <c r="V27" s="74" t="str">
        <f t="shared" si="17"/>
        <v>Probabilidad</v>
      </c>
      <c r="W27" s="74" t="s">
        <v>147</v>
      </c>
      <c r="X27" s="74" t="s">
        <v>166</v>
      </c>
      <c r="Y27" s="74" t="str">
        <f t="shared" si="34"/>
        <v>40%</v>
      </c>
      <c r="Z27" s="74" t="s">
        <v>173</v>
      </c>
      <c r="AA27" s="74" t="s">
        <v>185</v>
      </c>
      <c r="AB27" s="74" t="s">
        <v>180</v>
      </c>
      <c r="AC27" s="74" t="s">
        <v>287</v>
      </c>
      <c r="AD27" s="79">
        <f t="shared" si="19"/>
        <v>0.12</v>
      </c>
      <c r="AE27" s="77" t="str">
        <f t="shared" si="20"/>
        <v>Muy Baja</v>
      </c>
      <c r="AF27" s="78">
        <f t="shared" si="21"/>
        <v>0.12</v>
      </c>
      <c r="AG27" s="77" t="str">
        <f t="shared" si="22"/>
        <v>Leve</v>
      </c>
      <c r="AH27" s="78">
        <f t="shared" si="23"/>
        <v>0.2</v>
      </c>
      <c r="AI27" s="77" t="str">
        <f t="shared" si="24"/>
        <v>Bajo</v>
      </c>
      <c r="AJ27" s="76" t="s">
        <v>179</v>
      </c>
      <c r="AK27" s="75" t="s">
        <v>404</v>
      </c>
      <c r="AL27" s="74" t="s">
        <v>276</v>
      </c>
      <c r="AM27" s="74" t="s">
        <v>405</v>
      </c>
      <c r="AN27" s="74" t="s">
        <v>148</v>
      </c>
    </row>
    <row r="28" spans="1:40" ht="62.25" customHeight="1" x14ac:dyDescent="0.2">
      <c r="A28" s="75">
        <v>111</v>
      </c>
      <c r="B28" s="74" t="s">
        <v>143</v>
      </c>
      <c r="C28" s="74" t="s">
        <v>96</v>
      </c>
      <c r="D28" s="74" t="s">
        <v>13</v>
      </c>
      <c r="E28" s="74"/>
      <c r="F28" s="97" t="s">
        <v>114</v>
      </c>
      <c r="G28" s="74" t="s">
        <v>265</v>
      </c>
      <c r="H28" s="74" t="s">
        <v>406</v>
      </c>
      <c r="I28" s="74" t="s">
        <v>407</v>
      </c>
      <c r="J28" s="74" t="s">
        <v>408</v>
      </c>
      <c r="K28" s="74" t="s">
        <v>16</v>
      </c>
      <c r="L28" s="81" t="s">
        <v>28</v>
      </c>
      <c r="M28" s="76">
        <v>2</v>
      </c>
      <c r="N28" s="77" t="str">
        <f t="shared" si="35"/>
        <v>Muy Baja</v>
      </c>
      <c r="O28" s="78">
        <f t="shared" si="29"/>
        <v>0.2</v>
      </c>
      <c r="P28" s="76">
        <v>100</v>
      </c>
      <c r="Q28" s="77" t="str">
        <f t="shared" si="30"/>
        <v>Moderado</v>
      </c>
      <c r="R28" s="78">
        <f t="shared" si="31"/>
        <v>0.6</v>
      </c>
      <c r="S28" s="77" t="str">
        <f t="shared" si="32"/>
        <v>Moderado</v>
      </c>
      <c r="T28" s="74">
        <v>1</v>
      </c>
      <c r="U28" s="75" t="s">
        <v>409</v>
      </c>
      <c r="V28" s="74" t="str">
        <f t="shared" si="17"/>
        <v>Probabilidad</v>
      </c>
      <c r="W28" s="74" t="s">
        <v>147</v>
      </c>
      <c r="X28" s="74" t="s">
        <v>166</v>
      </c>
      <c r="Y28" s="74" t="str">
        <f t="shared" si="34"/>
        <v>40%</v>
      </c>
      <c r="Z28" s="74" t="s">
        <v>173</v>
      </c>
      <c r="AA28" s="74" t="s">
        <v>185</v>
      </c>
      <c r="AB28" s="74" t="s">
        <v>180</v>
      </c>
      <c r="AC28" s="74" t="s">
        <v>287</v>
      </c>
      <c r="AD28" s="79">
        <f t="shared" si="19"/>
        <v>0.12</v>
      </c>
      <c r="AE28" s="77" t="str">
        <f t="shared" si="20"/>
        <v>Muy Baja</v>
      </c>
      <c r="AF28" s="78">
        <f t="shared" si="21"/>
        <v>0.12</v>
      </c>
      <c r="AG28" s="77" t="str">
        <f t="shared" si="22"/>
        <v>Leve</v>
      </c>
      <c r="AH28" s="78">
        <f t="shared" si="23"/>
        <v>0.2</v>
      </c>
      <c r="AI28" s="77" t="str">
        <f t="shared" si="24"/>
        <v>Bajo</v>
      </c>
      <c r="AJ28" s="76" t="s">
        <v>179</v>
      </c>
      <c r="AK28" s="75" t="s">
        <v>410</v>
      </c>
      <c r="AL28" s="74" t="s">
        <v>276</v>
      </c>
      <c r="AM28" s="74" t="s">
        <v>405</v>
      </c>
      <c r="AN28" s="74" t="s">
        <v>148</v>
      </c>
    </row>
    <row r="29" spans="1:40" ht="74.25" customHeight="1" x14ac:dyDescent="0.2">
      <c r="A29" s="75">
        <v>112</v>
      </c>
      <c r="B29" s="74" t="s">
        <v>143</v>
      </c>
      <c r="C29" s="74" t="s">
        <v>96</v>
      </c>
      <c r="D29" s="74" t="s">
        <v>13</v>
      </c>
      <c r="E29" s="74"/>
      <c r="F29" s="97" t="s">
        <v>114</v>
      </c>
      <c r="G29" s="74" t="s">
        <v>265</v>
      </c>
      <c r="H29" s="74" t="s">
        <v>411</v>
      </c>
      <c r="I29" s="74" t="s">
        <v>412</v>
      </c>
      <c r="J29" s="74" t="s">
        <v>413</v>
      </c>
      <c r="K29" s="74" t="s">
        <v>16</v>
      </c>
      <c r="L29" s="81" t="s">
        <v>28</v>
      </c>
      <c r="M29" s="76">
        <v>2</v>
      </c>
      <c r="N29" s="77" t="str">
        <f t="shared" si="35"/>
        <v>Muy Baja</v>
      </c>
      <c r="O29" s="78">
        <f t="shared" si="29"/>
        <v>0.2</v>
      </c>
      <c r="P29" s="76">
        <v>100</v>
      </c>
      <c r="Q29" s="77" t="str">
        <f t="shared" si="30"/>
        <v>Moderado</v>
      </c>
      <c r="R29" s="78">
        <f t="shared" si="31"/>
        <v>0.6</v>
      </c>
      <c r="S29" s="77" t="str">
        <f t="shared" si="32"/>
        <v>Moderado</v>
      </c>
      <c r="T29" s="74">
        <v>1</v>
      </c>
      <c r="U29" s="75" t="s">
        <v>414</v>
      </c>
      <c r="V29" s="74" t="str">
        <f t="shared" si="17"/>
        <v>Probabilidad</v>
      </c>
      <c r="W29" s="74" t="s">
        <v>147</v>
      </c>
      <c r="X29" s="74" t="s">
        <v>166</v>
      </c>
      <c r="Y29" s="74" t="str">
        <f t="shared" si="34"/>
        <v>40%</v>
      </c>
      <c r="Z29" s="74" t="s">
        <v>173</v>
      </c>
      <c r="AA29" s="74" t="s">
        <v>185</v>
      </c>
      <c r="AB29" s="74" t="s">
        <v>180</v>
      </c>
      <c r="AC29" s="74" t="s">
        <v>288</v>
      </c>
      <c r="AD29" s="79">
        <f t="shared" si="19"/>
        <v>0.12</v>
      </c>
      <c r="AE29" s="77" t="str">
        <f t="shared" si="20"/>
        <v>Muy Baja</v>
      </c>
      <c r="AF29" s="78">
        <f t="shared" si="21"/>
        <v>0.12</v>
      </c>
      <c r="AG29" s="77" t="str">
        <f t="shared" si="22"/>
        <v>Leve</v>
      </c>
      <c r="AH29" s="78">
        <f t="shared" si="23"/>
        <v>0.2</v>
      </c>
      <c r="AI29" s="77" t="str">
        <f t="shared" si="24"/>
        <v>Bajo</v>
      </c>
      <c r="AJ29" s="76" t="s">
        <v>179</v>
      </c>
      <c r="AK29" s="75" t="s">
        <v>415</v>
      </c>
      <c r="AL29" s="74" t="s">
        <v>276</v>
      </c>
      <c r="AM29" s="74" t="s">
        <v>267</v>
      </c>
      <c r="AN29" s="74" t="s">
        <v>268</v>
      </c>
    </row>
    <row r="30" spans="1:40" ht="54" customHeight="1" x14ac:dyDescent="0.2">
      <c r="A30" s="74">
        <v>113</v>
      </c>
      <c r="B30" s="74" t="s">
        <v>143</v>
      </c>
      <c r="C30" s="74" t="s">
        <v>96</v>
      </c>
      <c r="D30" s="74" t="s">
        <v>13</v>
      </c>
      <c r="E30" s="74"/>
      <c r="F30" s="97" t="s">
        <v>114</v>
      </c>
      <c r="G30" s="74" t="s">
        <v>265</v>
      </c>
      <c r="H30" s="74" t="s">
        <v>416</v>
      </c>
      <c r="I30" s="74" t="s">
        <v>417</v>
      </c>
      <c r="J30" s="74" t="s">
        <v>418</v>
      </c>
      <c r="K30" s="74" t="s">
        <v>16</v>
      </c>
      <c r="L30" s="81" t="s">
        <v>28</v>
      </c>
      <c r="M30" s="76">
        <v>2</v>
      </c>
      <c r="N30" s="77" t="str">
        <f t="shared" si="35"/>
        <v>Muy Baja</v>
      </c>
      <c r="O30" s="78">
        <f t="shared" si="29"/>
        <v>0.2</v>
      </c>
      <c r="P30" s="76">
        <v>100</v>
      </c>
      <c r="Q30" s="77" t="str">
        <f t="shared" si="30"/>
        <v>Moderado</v>
      </c>
      <c r="R30" s="78">
        <f t="shared" si="31"/>
        <v>0.6</v>
      </c>
      <c r="S30" s="77" t="str">
        <f t="shared" si="32"/>
        <v>Moderado</v>
      </c>
      <c r="T30" s="74">
        <v>1</v>
      </c>
      <c r="U30" s="75" t="s">
        <v>419</v>
      </c>
      <c r="V30" s="74" t="str">
        <f t="shared" si="17"/>
        <v>Probabilidad</v>
      </c>
      <c r="W30" s="74" t="s">
        <v>147</v>
      </c>
      <c r="X30" s="74" t="s">
        <v>166</v>
      </c>
      <c r="Y30" s="74" t="str">
        <f t="shared" si="34"/>
        <v>40%</v>
      </c>
      <c r="Z30" s="74" t="s">
        <v>173</v>
      </c>
      <c r="AA30" s="74" t="s">
        <v>185</v>
      </c>
      <c r="AB30" s="74" t="s">
        <v>180</v>
      </c>
      <c r="AC30" s="74" t="s">
        <v>288</v>
      </c>
      <c r="AD30" s="79">
        <f t="shared" si="19"/>
        <v>0.12</v>
      </c>
      <c r="AE30" s="77" t="str">
        <f t="shared" si="20"/>
        <v>Muy Baja</v>
      </c>
      <c r="AF30" s="78">
        <f t="shared" si="21"/>
        <v>0.12</v>
      </c>
      <c r="AG30" s="77" t="str">
        <f t="shared" si="22"/>
        <v>Leve</v>
      </c>
      <c r="AH30" s="78">
        <f t="shared" si="23"/>
        <v>0.2</v>
      </c>
      <c r="AI30" s="77" t="str">
        <f t="shared" si="24"/>
        <v>Bajo</v>
      </c>
      <c r="AJ30" s="76" t="s">
        <v>179</v>
      </c>
      <c r="AK30" s="75" t="s">
        <v>420</v>
      </c>
      <c r="AL30" s="74" t="s">
        <v>276</v>
      </c>
      <c r="AM30" s="74" t="s">
        <v>421</v>
      </c>
      <c r="AN30" s="74" t="s">
        <v>148</v>
      </c>
    </row>
    <row r="31" spans="1:40" ht="54" customHeight="1" x14ac:dyDescent="0.2">
      <c r="A31" s="75">
        <v>114</v>
      </c>
      <c r="B31" s="74" t="s">
        <v>143</v>
      </c>
      <c r="C31" s="74" t="s">
        <v>96</v>
      </c>
      <c r="D31" s="74" t="s">
        <v>13</v>
      </c>
      <c r="E31" s="74"/>
      <c r="F31" s="97" t="s">
        <v>114</v>
      </c>
      <c r="G31" s="74" t="s">
        <v>265</v>
      </c>
      <c r="H31" s="74" t="s">
        <v>422</v>
      </c>
      <c r="I31" s="74" t="s">
        <v>423</v>
      </c>
      <c r="J31" s="74" t="s">
        <v>424</v>
      </c>
      <c r="K31" s="74" t="s">
        <v>16</v>
      </c>
      <c r="L31" s="81" t="s">
        <v>28</v>
      </c>
      <c r="M31" s="76">
        <v>2</v>
      </c>
      <c r="N31" s="77" t="str">
        <f t="shared" si="35"/>
        <v>Muy Baja</v>
      </c>
      <c r="O31" s="78">
        <f t="shared" si="29"/>
        <v>0.2</v>
      </c>
      <c r="P31" s="76">
        <v>100</v>
      </c>
      <c r="Q31" s="77" t="str">
        <f t="shared" si="30"/>
        <v>Moderado</v>
      </c>
      <c r="R31" s="78">
        <f t="shared" si="31"/>
        <v>0.6</v>
      </c>
      <c r="S31" s="77" t="str">
        <f t="shared" si="32"/>
        <v>Moderado</v>
      </c>
      <c r="T31" s="74">
        <v>1</v>
      </c>
      <c r="U31" s="75" t="s">
        <v>425</v>
      </c>
      <c r="V31" s="74" t="str">
        <f t="shared" si="17"/>
        <v>Probabilidad</v>
      </c>
      <c r="W31" s="74" t="s">
        <v>151</v>
      </c>
      <c r="X31" s="74" t="s">
        <v>166</v>
      </c>
      <c r="Y31" s="74" t="str">
        <f t="shared" si="34"/>
        <v>30%</v>
      </c>
      <c r="Z31" s="74" t="s">
        <v>173</v>
      </c>
      <c r="AA31" s="74" t="s">
        <v>185</v>
      </c>
      <c r="AB31" s="74" t="s">
        <v>180</v>
      </c>
      <c r="AC31" s="74" t="s">
        <v>349</v>
      </c>
      <c r="AD31" s="79">
        <f t="shared" si="19"/>
        <v>0.14000000000000001</v>
      </c>
      <c r="AE31" s="77" t="str">
        <f t="shared" si="20"/>
        <v>Muy Baja</v>
      </c>
      <c r="AF31" s="78">
        <f t="shared" si="21"/>
        <v>0.14000000000000001</v>
      </c>
      <c r="AG31" s="77" t="str">
        <f t="shared" si="22"/>
        <v>Leve</v>
      </c>
      <c r="AH31" s="78">
        <f t="shared" si="23"/>
        <v>0.2</v>
      </c>
      <c r="AI31" s="77" t="str">
        <f t="shared" si="24"/>
        <v>Bajo</v>
      </c>
      <c r="AJ31" s="76" t="s">
        <v>179</v>
      </c>
      <c r="AK31" s="74" t="s">
        <v>350</v>
      </c>
      <c r="AL31" s="74" t="s">
        <v>276</v>
      </c>
      <c r="AM31" s="74" t="s">
        <v>351</v>
      </c>
      <c r="AN31" s="74" t="s">
        <v>148</v>
      </c>
    </row>
    <row r="32" spans="1:40" ht="54" customHeight="1" x14ac:dyDescent="0.2">
      <c r="A32" s="75">
        <v>115</v>
      </c>
      <c r="B32" s="74" t="s">
        <v>143</v>
      </c>
      <c r="C32" s="74" t="s">
        <v>96</v>
      </c>
      <c r="D32" s="74" t="s">
        <v>13</v>
      </c>
      <c r="E32" s="74"/>
      <c r="F32" s="97" t="s">
        <v>114</v>
      </c>
      <c r="G32" s="74" t="s">
        <v>265</v>
      </c>
      <c r="H32" s="74" t="s">
        <v>426</v>
      </c>
      <c r="I32" s="74" t="s">
        <v>427</v>
      </c>
      <c r="J32" s="74" t="s">
        <v>428</v>
      </c>
      <c r="K32" s="74" t="s">
        <v>16</v>
      </c>
      <c r="L32" s="81" t="s">
        <v>28</v>
      </c>
      <c r="M32" s="76">
        <v>2</v>
      </c>
      <c r="N32" s="77" t="str">
        <f t="shared" si="35"/>
        <v>Muy Baja</v>
      </c>
      <c r="O32" s="78">
        <f t="shared" si="29"/>
        <v>0.2</v>
      </c>
      <c r="P32" s="76">
        <v>100</v>
      </c>
      <c r="Q32" s="77" t="str">
        <f t="shared" si="30"/>
        <v>Moderado</v>
      </c>
      <c r="R32" s="78">
        <f t="shared" si="31"/>
        <v>0.6</v>
      </c>
      <c r="S32" s="77" t="str">
        <f t="shared" si="32"/>
        <v>Moderado</v>
      </c>
      <c r="T32" s="74">
        <v>1</v>
      </c>
      <c r="U32" s="75" t="s">
        <v>429</v>
      </c>
      <c r="V32" s="74" t="str">
        <f t="shared" si="17"/>
        <v>Probabilidad</v>
      </c>
      <c r="W32" s="74" t="s">
        <v>151</v>
      </c>
      <c r="X32" s="74" t="s">
        <v>166</v>
      </c>
      <c r="Y32" s="74" t="str">
        <f t="shared" si="34"/>
        <v>30%</v>
      </c>
      <c r="Z32" s="74" t="s">
        <v>173</v>
      </c>
      <c r="AA32" s="74" t="s">
        <v>185</v>
      </c>
      <c r="AB32" s="74" t="s">
        <v>180</v>
      </c>
      <c r="AC32" s="74" t="s">
        <v>348</v>
      </c>
      <c r="AD32" s="79">
        <f t="shared" si="19"/>
        <v>0.14000000000000001</v>
      </c>
      <c r="AE32" s="77" t="str">
        <f t="shared" si="20"/>
        <v>Muy Baja</v>
      </c>
      <c r="AF32" s="78">
        <f t="shared" si="21"/>
        <v>0.14000000000000001</v>
      </c>
      <c r="AG32" s="77" t="str">
        <f t="shared" si="22"/>
        <v>Leve</v>
      </c>
      <c r="AH32" s="78">
        <f t="shared" si="23"/>
        <v>0.2</v>
      </c>
      <c r="AI32" s="77" t="str">
        <f t="shared" si="24"/>
        <v>Bajo</v>
      </c>
      <c r="AJ32" s="76" t="s">
        <v>179</v>
      </c>
      <c r="AK32" s="74" t="s">
        <v>430</v>
      </c>
      <c r="AL32" s="74" t="s">
        <v>276</v>
      </c>
      <c r="AM32" s="74" t="s">
        <v>431</v>
      </c>
      <c r="AN32" s="74" t="s">
        <v>148</v>
      </c>
    </row>
    <row r="33" spans="1:40" ht="54" customHeight="1" x14ac:dyDescent="0.2">
      <c r="A33" s="74">
        <v>116</v>
      </c>
      <c r="B33" s="74" t="s">
        <v>139</v>
      </c>
      <c r="C33" s="74" t="s">
        <v>19</v>
      </c>
      <c r="D33" s="74" t="s">
        <v>13</v>
      </c>
      <c r="E33" s="74"/>
      <c r="F33" s="97" t="s">
        <v>114</v>
      </c>
      <c r="G33" s="74" t="s">
        <v>244</v>
      </c>
      <c r="H33" s="74" t="s">
        <v>432</v>
      </c>
      <c r="I33" s="74" t="s">
        <v>433</v>
      </c>
      <c r="J33" s="74" t="s">
        <v>434</v>
      </c>
      <c r="K33" s="74" t="s">
        <v>16</v>
      </c>
      <c r="L33" s="74" t="s">
        <v>8</v>
      </c>
      <c r="M33" s="76">
        <v>2</v>
      </c>
      <c r="N33" s="77" t="str">
        <f t="shared" si="35"/>
        <v>Muy Baja</v>
      </c>
      <c r="O33" s="78">
        <f t="shared" si="29"/>
        <v>0.2</v>
      </c>
      <c r="P33" s="76">
        <v>500</v>
      </c>
      <c r="Q33" s="77" t="str">
        <f t="shared" si="30"/>
        <v>Mayor</v>
      </c>
      <c r="R33" s="78">
        <f t="shared" si="31"/>
        <v>0.8</v>
      </c>
      <c r="S33" s="77" t="str">
        <f t="shared" si="32"/>
        <v>Alto</v>
      </c>
      <c r="T33" s="74">
        <v>1</v>
      </c>
      <c r="U33" s="74" t="s">
        <v>435</v>
      </c>
      <c r="V33" s="74" t="str">
        <f t="shared" si="17"/>
        <v>Probabilidad</v>
      </c>
      <c r="W33" s="74" t="s">
        <v>151</v>
      </c>
      <c r="X33" s="74" t="s">
        <v>166</v>
      </c>
      <c r="Y33" s="74" t="str">
        <f t="shared" ref="Y33:Y34" si="36">IF(AND(W33="Inexistente",X33="Sin"),"0%",IF(AND(W33="Preventivo",X33="Automático"),"50%",IF(AND(W33="Preventivo",X33="Manual"),"40%",IF(AND(W33="Detectivo",X33="Automático"),"40%",IF(AND(W33="Detectivo",X33="Manual"),"30%",IF(AND(W33="Correctivo",X33="Automático"),"35%",IF(AND(W33="Correctivo",X33="Manual"),"25%","")))))))</f>
        <v>30%</v>
      </c>
      <c r="Z33" s="74" t="s">
        <v>173</v>
      </c>
      <c r="AA33" s="74" t="s">
        <v>185</v>
      </c>
      <c r="AB33" s="74" t="s">
        <v>180</v>
      </c>
      <c r="AC33" s="74" t="s">
        <v>345</v>
      </c>
      <c r="AD33" s="79">
        <f t="shared" si="19"/>
        <v>0.14000000000000001</v>
      </c>
      <c r="AE33" s="77" t="str">
        <f t="shared" si="20"/>
        <v>Muy Baja</v>
      </c>
      <c r="AF33" s="78">
        <f t="shared" si="21"/>
        <v>0.14000000000000001</v>
      </c>
      <c r="AG33" s="77" t="str">
        <f t="shared" si="22"/>
        <v>Leve</v>
      </c>
      <c r="AH33" s="78">
        <f t="shared" si="23"/>
        <v>0.2</v>
      </c>
      <c r="AI33" s="77" t="str">
        <f t="shared" si="24"/>
        <v>Bajo</v>
      </c>
      <c r="AJ33" s="76" t="s">
        <v>179</v>
      </c>
      <c r="AK33" s="74" t="s">
        <v>257</v>
      </c>
      <c r="AL33" s="74" t="s">
        <v>258</v>
      </c>
      <c r="AM33" s="74" t="s">
        <v>347</v>
      </c>
      <c r="AN33" s="74" t="s">
        <v>162</v>
      </c>
    </row>
    <row r="34" spans="1:40" ht="54" customHeight="1" x14ac:dyDescent="0.2">
      <c r="A34" s="75">
        <v>117</v>
      </c>
      <c r="B34" s="74" t="s">
        <v>139</v>
      </c>
      <c r="C34" s="74" t="s">
        <v>19</v>
      </c>
      <c r="D34" s="74" t="s">
        <v>13</v>
      </c>
      <c r="E34" s="74"/>
      <c r="F34" s="97" t="s">
        <v>114</v>
      </c>
      <c r="G34" s="74" t="s">
        <v>244</v>
      </c>
      <c r="H34" s="74" t="s">
        <v>436</v>
      </c>
      <c r="I34" s="74" t="s">
        <v>433</v>
      </c>
      <c r="J34" s="74" t="s">
        <v>437</v>
      </c>
      <c r="K34" s="74" t="s">
        <v>16</v>
      </c>
      <c r="L34" s="74" t="s">
        <v>8</v>
      </c>
      <c r="M34" s="76">
        <v>2</v>
      </c>
      <c r="N34" s="77" t="str">
        <f t="shared" si="35"/>
        <v>Muy Baja</v>
      </c>
      <c r="O34" s="78">
        <f t="shared" si="29"/>
        <v>0.2</v>
      </c>
      <c r="P34" s="76">
        <v>500</v>
      </c>
      <c r="Q34" s="77" t="str">
        <f t="shared" si="30"/>
        <v>Mayor</v>
      </c>
      <c r="R34" s="78">
        <f t="shared" si="31"/>
        <v>0.8</v>
      </c>
      <c r="S34" s="77" t="str">
        <f t="shared" si="32"/>
        <v>Alto</v>
      </c>
      <c r="T34" s="74">
        <v>1</v>
      </c>
      <c r="U34" s="74" t="s">
        <v>438</v>
      </c>
      <c r="V34" s="74" t="str">
        <f t="shared" si="17"/>
        <v>Probabilidad</v>
      </c>
      <c r="W34" s="74" t="s">
        <v>151</v>
      </c>
      <c r="X34" s="74" t="s">
        <v>166</v>
      </c>
      <c r="Y34" s="74" t="str">
        <f t="shared" si="36"/>
        <v>30%</v>
      </c>
      <c r="Z34" s="74" t="s">
        <v>173</v>
      </c>
      <c r="AA34" s="74" t="s">
        <v>185</v>
      </c>
      <c r="AB34" s="74" t="s">
        <v>180</v>
      </c>
      <c r="AC34" s="74" t="s">
        <v>346</v>
      </c>
      <c r="AD34" s="79">
        <f t="shared" si="19"/>
        <v>0.14000000000000001</v>
      </c>
      <c r="AE34" s="77" t="str">
        <f t="shared" si="20"/>
        <v>Muy Baja</v>
      </c>
      <c r="AF34" s="78">
        <f t="shared" si="21"/>
        <v>0.14000000000000001</v>
      </c>
      <c r="AG34" s="77" t="str">
        <f t="shared" si="22"/>
        <v>Leve</v>
      </c>
      <c r="AH34" s="78">
        <f t="shared" si="23"/>
        <v>0.2</v>
      </c>
      <c r="AI34" s="77" t="str">
        <f t="shared" si="24"/>
        <v>Bajo</v>
      </c>
      <c r="AJ34" s="76" t="s">
        <v>179</v>
      </c>
      <c r="AK34" s="74" t="s">
        <v>257</v>
      </c>
      <c r="AL34" s="74" t="s">
        <v>258</v>
      </c>
      <c r="AM34" s="74" t="s">
        <v>347</v>
      </c>
      <c r="AN34" s="74" t="s">
        <v>162</v>
      </c>
    </row>
    <row r="35" spans="1:40" ht="54" customHeight="1" x14ac:dyDescent="0.2">
      <c r="A35" s="75">
        <v>118</v>
      </c>
      <c r="B35" s="75" t="s">
        <v>144</v>
      </c>
      <c r="C35" s="75" t="s">
        <v>96</v>
      </c>
      <c r="D35" s="75" t="s">
        <v>13</v>
      </c>
      <c r="E35" s="75"/>
      <c r="F35" s="97" t="s">
        <v>114</v>
      </c>
      <c r="G35" s="74" t="s">
        <v>328</v>
      </c>
      <c r="H35" s="75" t="s">
        <v>439</v>
      </c>
      <c r="I35" s="75" t="s">
        <v>440</v>
      </c>
      <c r="J35" s="75" t="s">
        <v>441</v>
      </c>
      <c r="K35" s="74" t="s">
        <v>16</v>
      </c>
      <c r="L35" s="74" t="s">
        <v>28</v>
      </c>
      <c r="M35" s="76">
        <v>2</v>
      </c>
      <c r="N35" s="77" t="str">
        <f t="shared" si="35"/>
        <v>Muy Baja</v>
      </c>
      <c r="O35" s="78">
        <f t="shared" si="29"/>
        <v>0.2</v>
      </c>
      <c r="P35" s="76">
        <v>100</v>
      </c>
      <c r="Q35" s="77" t="str">
        <f t="shared" si="30"/>
        <v>Moderado</v>
      </c>
      <c r="R35" s="78">
        <f t="shared" si="31"/>
        <v>0.6</v>
      </c>
      <c r="S35" s="77" t="str">
        <f t="shared" si="32"/>
        <v>Moderado</v>
      </c>
      <c r="T35" s="74">
        <v>1</v>
      </c>
      <c r="U35" s="74" t="s">
        <v>442</v>
      </c>
      <c r="V35" s="74" t="str">
        <f t="shared" si="17"/>
        <v>Probabilidad</v>
      </c>
      <c r="W35" s="74" t="s">
        <v>147</v>
      </c>
      <c r="X35" s="74" t="s">
        <v>166</v>
      </c>
      <c r="Y35" s="74" t="str">
        <f t="shared" ref="Y35:Y40" si="37">IF(AND(W35="Preventivo",X35="Automático"),"50%",IF(AND(W35="Preventivo",X35="Manual"),"40%",IF(AND(W35="Detectivo",X35="Automático"),"40%",IF(AND(W35="Detectivo",X35="Manual"),"30%",IF(AND(W35="Correctivo",X35="Automático"),"35%",IF(AND(W35="Correctivo",X35="Manual"),"25%",""))))))</f>
        <v>40%</v>
      </c>
      <c r="Z35" s="74" t="s">
        <v>173</v>
      </c>
      <c r="AA35" s="74" t="s">
        <v>187</v>
      </c>
      <c r="AB35" s="74" t="s">
        <v>180</v>
      </c>
      <c r="AC35" s="74" t="s">
        <v>443</v>
      </c>
      <c r="AD35" s="79">
        <f t="shared" si="19"/>
        <v>0.12</v>
      </c>
      <c r="AE35" s="77" t="str">
        <f t="shared" si="20"/>
        <v>Muy Baja</v>
      </c>
      <c r="AF35" s="78">
        <f t="shared" si="21"/>
        <v>0.12</v>
      </c>
      <c r="AG35" s="77" t="str">
        <f t="shared" si="22"/>
        <v>Leve</v>
      </c>
      <c r="AH35" s="78">
        <f t="shared" si="23"/>
        <v>0.2</v>
      </c>
      <c r="AI35" s="77" t="str">
        <f t="shared" si="24"/>
        <v>Bajo</v>
      </c>
      <c r="AJ35" s="76" t="s">
        <v>179</v>
      </c>
      <c r="AK35" s="74" t="s">
        <v>444</v>
      </c>
      <c r="AL35" s="74" t="s">
        <v>445</v>
      </c>
      <c r="AM35" s="74" t="s">
        <v>446</v>
      </c>
      <c r="AN35" s="74" t="s">
        <v>148</v>
      </c>
    </row>
    <row r="36" spans="1:40" ht="54" customHeight="1" x14ac:dyDescent="0.2">
      <c r="A36" s="74">
        <v>119</v>
      </c>
      <c r="B36" s="75" t="s">
        <v>144</v>
      </c>
      <c r="C36" s="75" t="s">
        <v>96</v>
      </c>
      <c r="D36" s="75" t="s">
        <v>13</v>
      </c>
      <c r="E36" s="75"/>
      <c r="F36" s="97" t="s">
        <v>114</v>
      </c>
      <c r="G36" s="74" t="s">
        <v>328</v>
      </c>
      <c r="H36" s="75" t="s">
        <v>447</v>
      </c>
      <c r="I36" s="75" t="s">
        <v>448</v>
      </c>
      <c r="J36" s="75" t="s">
        <v>449</v>
      </c>
      <c r="K36" s="74" t="s">
        <v>16</v>
      </c>
      <c r="L36" s="74" t="s">
        <v>28</v>
      </c>
      <c r="M36" s="76">
        <v>2</v>
      </c>
      <c r="N36" s="77" t="str">
        <f t="shared" si="35"/>
        <v>Muy Baja</v>
      </c>
      <c r="O36" s="78">
        <f t="shared" si="29"/>
        <v>0.2</v>
      </c>
      <c r="P36" s="76">
        <v>100</v>
      </c>
      <c r="Q36" s="77" t="str">
        <f t="shared" si="30"/>
        <v>Moderado</v>
      </c>
      <c r="R36" s="78">
        <f t="shared" si="31"/>
        <v>0.6</v>
      </c>
      <c r="S36" s="77" t="str">
        <f t="shared" si="32"/>
        <v>Moderado</v>
      </c>
      <c r="T36" s="74">
        <v>1</v>
      </c>
      <c r="U36" s="74" t="s">
        <v>450</v>
      </c>
      <c r="V36" s="74" t="str">
        <f t="shared" si="17"/>
        <v>Probabilidad</v>
      </c>
      <c r="W36" s="74" t="s">
        <v>151</v>
      </c>
      <c r="X36" s="74" t="s">
        <v>166</v>
      </c>
      <c r="Y36" s="74" t="str">
        <f t="shared" si="37"/>
        <v>30%</v>
      </c>
      <c r="Z36" s="74" t="s">
        <v>173</v>
      </c>
      <c r="AA36" s="74" t="s">
        <v>187</v>
      </c>
      <c r="AB36" s="74" t="s">
        <v>180</v>
      </c>
      <c r="AC36" s="74" t="s">
        <v>451</v>
      </c>
      <c r="AD36" s="79">
        <f t="shared" si="19"/>
        <v>0.14000000000000001</v>
      </c>
      <c r="AE36" s="77" t="str">
        <f t="shared" si="20"/>
        <v>Muy Baja</v>
      </c>
      <c r="AF36" s="78">
        <f t="shared" si="21"/>
        <v>0.14000000000000001</v>
      </c>
      <c r="AG36" s="77" t="str">
        <f t="shared" si="22"/>
        <v>Leve</v>
      </c>
      <c r="AH36" s="78">
        <f t="shared" si="23"/>
        <v>0.2</v>
      </c>
      <c r="AI36" s="77" t="str">
        <f t="shared" si="24"/>
        <v>Bajo</v>
      </c>
      <c r="AJ36" s="76" t="s">
        <v>179</v>
      </c>
      <c r="AK36" s="74" t="s">
        <v>452</v>
      </c>
      <c r="AL36" s="74" t="s">
        <v>445</v>
      </c>
      <c r="AM36" s="74" t="s">
        <v>446</v>
      </c>
      <c r="AN36" s="74" t="s">
        <v>148</v>
      </c>
    </row>
    <row r="37" spans="1:40" ht="54" customHeight="1" x14ac:dyDescent="0.2">
      <c r="A37" s="75">
        <v>120</v>
      </c>
      <c r="B37" s="75" t="s">
        <v>144</v>
      </c>
      <c r="C37" s="75" t="s">
        <v>96</v>
      </c>
      <c r="D37" s="75" t="s">
        <v>13</v>
      </c>
      <c r="E37" s="75"/>
      <c r="F37" s="97" t="s">
        <v>114</v>
      </c>
      <c r="G37" s="74" t="s">
        <v>328</v>
      </c>
      <c r="H37" s="75" t="s">
        <v>453</v>
      </c>
      <c r="I37" s="75" t="s">
        <v>454</v>
      </c>
      <c r="J37" s="75" t="s">
        <v>455</v>
      </c>
      <c r="K37" s="74" t="s">
        <v>16</v>
      </c>
      <c r="L37" s="74" t="s">
        <v>28</v>
      </c>
      <c r="M37" s="76">
        <v>2</v>
      </c>
      <c r="N37" s="77" t="str">
        <f t="shared" si="35"/>
        <v>Muy Baja</v>
      </c>
      <c r="O37" s="78">
        <f t="shared" si="29"/>
        <v>0.2</v>
      </c>
      <c r="P37" s="76">
        <v>100</v>
      </c>
      <c r="Q37" s="77" t="str">
        <f t="shared" si="30"/>
        <v>Moderado</v>
      </c>
      <c r="R37" s="78">
        <f t="shared" si="31"/>
        <v>0.6</v>
      </c>
      <c r="S37" s="77" t="str">
        <f t="shared" si="32"/>
        <v>Moderado</v>
      </c>
      <c r="T37" s="74">
        <v>1</v>
      </c>
      <c r="U37" s="74" t="s">
        <v>456</v>
      </c>
      <c r="V37" s="74" t="str">
        <f t="shared" si="17"/>
        <v>Probabilidad</v>
      </c>
      <c r="W37" s="74" t="s">
        <v>147</v>
      </c>
      <c r="X37" s="74" t="s">
        <v>166</v>
      </c>
      <c r="Y37" s="74" t="str">
        <f t="shared" si="37"/>
        <v>40%</v>
      </c>
      <c r="Z37" s="74" t="s">
        <v>173</v>
      </c>
      <c r="AA37" s="74" t="s">
        <v>187</v>
      </c>
      <c r="AB37" s="74" t="s">
        <v>180</v>
      </c>
      <c r="AC37" s="74" t="s">
        <v>305</v>
      </c>
      <c r="AD37" s="79">
        <f t="shared" si="19"/>
        <v>0.12</v>
      </c>
      <c r="AE37" s="77" t="str">
        <f t="shared" si="20"/>
        <v>Muy Baja</v>
      </c>
      <c r="AF37" s="78">
        <f t="shared" si="21"/>
        <v>0.12</v>
      </c>
      <c r="AG37" s="77" t="str">
        <f t="shared" si="22"/>
        <v>Leve</v>
      </c>
      <c r="AH37" s="78">
        <f t="shared" si="23"/>
        <v>0.2</v>
      </c>
      <c r="AI37" s="77" t="str">
        <f t="shared" si="24"/>
        <v>Bajo</v>
      </c>
      <c r="AJ37" s="76" t="s">
        <v>179</v>
      </c>
      <c r="AK37" s="74" t="s">
        <v>457</v>
      </c>
      <c r="AL37" s="74" t="s">
        <v>445</v>
      </c>
      <c r="AM37" s="74" t="s">
        <v>446</v>
      </c>
      <c r="AN37" s="74" t="s">
        <v>148</v>
      </c>
    </row>
    <row r="38" spans="1:40" ht="54" customHeight="1" x14ac:dyDescent="0.2">
      <c r="A38" s="75">
        <v>121</v>
      </c>
      <c r="B38" s="75" t="s">
        <v>144</v>
      </c>
      <c r="C38" s="75" t="s">
        <v>96</v>
      </c>
      <c r="D38" s="75" t="s">
        <v>13</v>
      </c>
      <c r="E38" s="75"/>
      <c r="F38" s="97" t="s">
        <v>114</v>
      </c>
      <c r="G38" s="74" t="s">
        <v>328</v>
      </c>
      <c r="H38" s="75" t="s">
        <v>458</v>
      </c>
      <c r="I38" s="75" t="s">
        <v>459</v>
      </c>
      <c r="J38" s="75" t="s">
        <v>459</v>
      </c>
      <c r="K38" s="74" t="s">
        <v>16</v>
      </c>
      <c r="L38" s="74" t="s">
        <v>28</v>
      </c>
      <c r="M38" s="76">
        <v>2</v>
      </c>
      <c r="N38" s="77" t="str">
        <f t="shared" si="35"/>
        <v>Muy Baja</v>
      </c>
      <c r="O38" s="78">
        <f t="shared" si="29"/>
        <v>0.2</v>
      </c>
      <c r="P38" s="76">
        <v>100</v>
      </c>
      <c r="Q38" s="77" t="str">
        <f t="shared" si="30"/>
        <v>Moderado</v>
      </c>
      <c r="R38" s="78">
        <f t="shared" si="31"/>
        <v>0.6</v>
      </c>
      <c r="S38" s="77" t="str">
        <f t="shared" si="32"/>
        <v>Moderado</v>
      </c>
      <c r="T38" s="74">
        <v>1</v>
      </c>
      <c r="U38" s="74" t="s">
        <v>460</v>
      </c>
      <c r="V38" s="74" t="str">
        <f t="shared" si="17"/>
        <v>Probabilidad</v>
      </c>
      <c r="W38" s="74" t="s">
        <v>147</v>
      </c>
      <c r="X38" s="74" t="s">
        <v>166</v>
      </c>
      <c r="Y38" s="74" t="str">
        <f t="shared" si="37"/>
        <v>40%</v>
      </c>
      <c r="Z38" s="74" t="s">
        <v>173</v>
      </c>
      <c r="AA38" s="74" t="s">
        <v>187</v>
      </c>
      <c r="AB38" s="74" t="s">
        <v>180</v>
      </c>
      <c r="AC38" s="74" t="s">
        <v>461</v>
      </c>
      <c r="AD38" s="79">
        <f t="shared" si="19"/>
        <v>0.12</v>
      </c>
      <c r="AE38" s="77" t="str">
        <f t="shared" si="20"/>
        <v>Muy Baja</v>
      </c>
      <c r="AF38" s="78">
        <f t="shared" si="21"/>
        <v>0.12</v>
      </c>
      <c r="AG38" s="77" t="str">
        <f t="shared" si="22"/>
        <v>Leve</v>
      </c>
      <c r="AH38" s="78">
        <f t="shared" si="23"/>
        <v>0.2</v>
      </c>
      <c r="AI38" s="77" t="str">
        <f t="shared" si="24"/>
        <v>Bajo</v>
      </c>
      <c r="AJ38" s="76" t="s">
        <v>179</v>
      </c>
      <c r="AK38" s="74" t="s">
        <v>444</v>
      </c>
      <c r="AL38" s="74" t="s">
        <v>445</v>
      </c>
      <c r="AM38" s="74" t="s">
        <v>446</v>
      </c>
      <c r="AN38" s="74" t="s">
        <v>148</v>
      </c>
    </row>
    <row r="39" spans="1:40" ht="54" customHeight="1" x14ac:dyDescent="0.2">
      <c r="A39" s="74">
        <v>122</v>
      </c>
      <c r="B39" s="75" t="s">
        <v>144</v>
      </c>
      <c r="C39" s="75" t="s">
        <v>96</v>
      </c>
      <c r="D39" s="75" t="s">
        <v>13</v>
      </c>
      <c r="E39" s="75"/>
      <c r="F39" s="97" t="s">
        <v>114</v>
      </c>
      <c r="G39" s="74" t="s">
        <v>328</v>
      </c>
      <c r="H39" s="75" t="s">
        <v>462</v>
      </c>
      <c r="I39" s="75" t="s">
        <v>463</v>
      </c>
      <c r="J39" s="75" t="s">
        <v>463</v>
      </c>
      <c r="K39" s="74" t="s">
        <v>16</v>
      </c>
      <c r="L39" s="74" t="s">
        <v>28</v>
      </c>
      <c r="M39" s="76">
        <v>2</v>
      </c>
      <c r="N39" s="77" t="str">
        <f t="shared" si="35"/>
        <v>Muy Baja</v>
      </c>
      <c r="O39" s="78">
        <f t="shared" si="29"/>
        <v>0.2</v>
      </c>
      <c r="P39" s="76">
        <v>100</v>
      </c>
      <c r="Q39" s="77" t="str">
        <f t="shared" si="30"/>
        <v>Moderado</v>
      </c>
      <c r="R39" s="78">
        <f t="shared" si="31"/>
        <v>0.6</v>
      </c>
      <c r="S39" s="77" t="str">
        <f t="shared" si="32"/>
        <v>Moderado</v>
      </c>
      <c r="T39" s="74">
        <v>1</v>
      </c>
      <c r="U39" s="74" t="s">
        <v>464</v>
      </c>
      <c r="V39" s="74" t="str">
        <f t="shared" si="17"/>
        <v>Probabilidad</v>
      </c>
      <c r="W39" s="74" t="s">
        <v>147</v>
      </c>
      <c r="X39" s="74" t="s">
        <v>166</v>
      </c>
      <c r="Y39" s="74" t="str">
        <f t="shared" si="37"/>
        <v>40%</v>
      </c>
      <c r="Z39" s="74" t="s">
        <v>173</v>
      </c>
      <c r="AA39" s="74" t="s">
        <v>187</v>
      </c>
      <c r="AB39" s="74" t="s">
        <v>180</v>
      </c>
      <c r="AC39" s="74" t="s">
        <v>465</v>
      </c>
      <c r="AD39" s="79">
        <f t="shared" si="19"/>
        <v>0.12</v>
      </c>
      <c r="AE39" s="77" t="str">
        <f t="shared" si="20"/>
        <v>Muy Baja</v>
      </c>
      <c r="AF39" s="78">
        <f t="shared" si="21"/>
        <v>0.12</v>
      </c>
      <c r="AG39" s="77" t="str">
        <f t="shared" si="22"/>
        <v>Leve</v>
      </c>
      <c r="AH39" s="78">
        <f t="shared" si="23"/>
        <v>0.2</v>
      </c>
      <c r="AI39" s="77" t="str">
        <f t="shared" si="24"/>
        <v>Bajo</v>
      </c>
      <c r="AJ39" s="76" t="s">
        <v>179</v>
      </c>
      <c r="AK39" s="74" t="s">
        <v>444</v>
      </c>
      <c r="AL39" s="74" t="s">
        <v>445</v>
      </c>
      <c r="AM39" s="74" t="s">
        <v>446</v>
      </c>
      <c r="AN39" s="74" t="s">
        <v>148</v>
      </c>
    </row>
    <row r="40" spans="1:40" ht="54" customHeight="1" x14ac:dyDescent="0.2">
      <c r="A40" s="116">
        <v>123</v>
      </c>
      <c r="B40" s="110" t="s">
        <v>164</v>
      </c>
      <c r="C40" s="110" t="s">
        <v>96</v>
      </c>
      <c r="D40" s="110" t="s">
        <v>13</v>
      </c>
      <c r="E40" s="74"/>
      <c r="F40" s="118" t="s">
        <v>114</v>
      </c>
      <c r="G40" s="74" t="s">
        <v>248</v>
      </c>
      <c r="H40" s="74" t="s">
        <v>466</v>
      </c>
      <c r="I40" s="74" t="s">
        <v>467</v>
      </c>
      <c r="J40" s="110" t="s">
        <v>468</v>
      </c>
      <c r="K40" s="110" t="s">
        <v>16</v>
      </c>
      <c r="L40" s="110" t="s">
        <v>28</v>
      </c>
      <c r="M40" s="112">
        <v>500</v>
      </c>
      <c r="N40" s="114" t="str">
        <f t="shared" si="35"/>
        <v>Media</v>
      </c>
      <c r="O40" s="78">
        <f t="shared" si="29"/>
        <v>0.6</v>
      </c>
      <c r="P40" s="76">
        <v>100</v>
      </c>
      <c r="Q40" s="77" t="str">
        <f t="shared" si="30"/>
        <v>Moderado</v>
      </c>
      <c r="R40" s="78">
        <f t="shared" si="31"/>
        <v>0.6</v>
      </c>
      <c r="S40" s="77" t="str">
        <f t="shared" si="32"/>
        <v>Moderado</v>
      </c>
      <c r="T40" s="75">
        <v>1</v>
      </c>
      <c r="U40" s="81" t="s">
        <v>469</v>
      </c>
      <c r="V40" s="74" t="str">
        <f t="shared" si="17"/>
        <v>Probabilidad</v>
      </c>
      <c r="W40" s="74" t="s">
        <v>151</v>
      </c>
      <c r="X40" s="74" t="s">
        <v>166</v>
      </c>
      <c r="Y40" s="74" t="str">
        <f t="shared" si="37"/>
        <v>30%</v>
      </c>
      <c r="Z40" s="74" t="s">
        <v>175</v>
      </c>
      <c r="AA40" s="74" t="s">
        <v>185</v>
      </c>
      <c r="AB40" s="74" t="s">
        <v>182</v>
      </c>
      <c r="AC40" s="75"/>
      <c r="AD40" s="79">
        <f t="shared" si="19"/>
        <v>0.42</v>
      </c>
      <c r="AE40" s="77" t="str">
        <f t="shared" si="20"/>
        <v>Media</v>
      </c>
      <c r="AF40" s="78">
        <f t="shared" si="21"/>
        <v>0.42</v>
      </c>
      <c r="AG40" s="77" t="str">
        <f t="shared" si="22"/>
        <v>Moderado</v>
      </c>
      <c r="AH40" s="78">
        <f t="shared" si="23"/>
        <v>0.6</v>
      </c>
      <c r="AI40" s="77" t="str">
        <f t="shared" si="24"/>
        <v>Moderado</v>
      </c>
      <c r="AJ40" s="76" t="s">
        <v>176</v>
      </c>
      <c r="AK40" s="75" t="s">
        <v>470</v>
      </c>
      <c r="AL40" s="74" t="s">
        <v>336</v>
      </c>
      <c r="AM40" s="75" t="s">
        <v>471</v>
      </c>
      <c r="AN40" s="75" t="s">
        <v>167</v>
      </c>
    </row>
    <row r="41" spans="1:40" ht="54" customHeight="1" x14ac:dyDescent="0.2">
      <c r="A41" s="123"/>
      <c r="B41" s="120"/>
      <c r="C41" s="120"/>
      <c r="D41" s="120"/>
      <c r="E41" s="74"/>
      <c r="F41" s="124"/>
      <c r="G41" s="74"/>
      <c r="H41" s="74"/>
      <c r="I41" s="74"/>
      <c r="J41" s="120"/>
      <c r="K41" s="120"/>
      <c r="L41" s="120"/>
      <c r="M41" s="121"/>
      <c r="N41" s="122"/>
      <c r="O41" s="78"/>
      <c r="P41" s="76"/>
      <c r="Q41" s="77"/>
      <c r="R41" s="78"/>
      <c r="S41" s="77"/>
      <c r="T41" s="84">
        <v>2</v>
      </c>
      <c r="U41" s="81" t="s">
        <v>472</v>
      </c>
      <c r="V41" s="74"/>
      <c r="W41" s="74"/>
      <c r="X41" s="74"/>
      <c r="Y41" s="74"/>
      <c r="Z41" s="74"/>
      <c r="AA41" s="74"/>
      <c r="AB41" s="74"/>
      <c r="AC41" s="75"/>
      <c r="AD41" s="79"/>
      <c r="AE41" s="77"/>
      <c r="AF41" s="78"/>
      <c r="AG41" s="77"/>
      <c r="AH41" s="78"/>
      <c r="AI41" s="77"/>
      <c r="AJ41" s="76"/>
      <c r="AK41" s="75"/>
      <c r="AL41" s="75"/>
      <c r="AM41" s="75"/>
      <c r="AN41" s="75"/>
    </row>
    <row r="42" spans="1:40" ht="54" customHeight="1" x14ac:dyDescent="0.2">
      <c r="A42" s="117"/>
      <c r="B42" s="111"/>
      <c r="C42" s="111"/>
      <c r="D42" s="111"/>
      <c r="E42" s="74"/>
      <c r="F42" s="119"/>
      <c r="G42" s="74"/>
      <c r="H42" s="74"/>
      <c r="I42" s="74"/>
      <c r="J42" s="111"/>
      <c r="K42" s="111"/>
      <c r="L42" s="111"/>
      <c r="M42" s="113"/>
      <c r="N42" s="115"/>
      <c r="O42" s="78"/>
      <c r="P42" s="76"/>
      <c r="Q42" s="77"/>
      <c r="R42" s="78"/>
      <c r="S42" s="77"/>
      <c r="T42" s="84">
        <v>3</v>
      </c>
      <c r="U42" s="81" t="s">
        <v>473</v>
      </c>
      <c r="V42" s="74"/>
      <c r="W42" s="74"/>
      <c r="X42" s="74"/>
      <c r="Y42" s="74"/>
      <c r="Z42" s="74"/>
      <c r="AA42" s="74"/>
      <c r="AB42" s="74"/>
      <c r="AC42" s="75"/>
      <c r="AD42" s="79"/>
      <c r="AE42" s="77"/>
      <c r="AF42" s="78"/>
      <c r="AG42" s="77"/>
      <c r="AH42" s="78"/>
      <c r="AI42" s="77"/>
      <c r="AJ42" s="76"/>
      <c r="AK42" s="75"/>
      <c r="AL42" s="75"/>
      <c r="AM42" s="75"/>
      <c r="AN42" s="75"/>
    </row>
    <row r="43" spans="1:40" ht="54" customHeight="1" x14ac:dyDescent="0.2">
      <c r="A43" s="116">
        <v>124</v>
      </c>
      <c r="B43" s="110" t="s">
        <v>164</v>
      </c>
      <c r="C43" s="110" t="s">
        <v>96</v>
      </c>
      <c r="D43" s="110" t="s">
        <v>13</v>
      </c>
      <c r="E43" s="74"/>
      <c r="F43" s="118" t="s">
        <v>114</v>
      </c>
      <c r="G43" s="74" t="s">
        <v>248</v>
      </c>
      <c r="H43" s="74" t="s">
        <v>474</v>
      </c>
      <c r="I43" s="74" t="s">
        <v>475</v>
      </c>
      <c r="J43" s="110" t="s">
        <v>476</v>
      </c>
      <c r="K43" s="110" t="s">
        <v>16</v>
      </c>
      <c r="L43" s="110" t="s">
        <v>28</v>
      </c>
      <c r="M43" s="112">
        <v>500</v>
      </c>
      <c r="N43" s="114" t="str">
        <f>IF(M43&lt;=0,"",IF(M43&lt;=2,"Muy Baja",IF(M43&lt;=24,"Baja",IF(M43&lt;=500,"Media",IF(M43&lt;=5000,"Alta","Muy Alta")))))</f>
        <v>Media</v>
      </c>
      <c r="O43" s="78">
        <f>IF(N43="","",IF(N43="Muy Baja",0.2,IF(N43="Baja",0.4,IF(N43="Media",0.6,IF(N43="Alta",0.8,IF(N43="Muy Alta",1,))))))</f>
        <v>0.6</v>
      </c>
      <c r="P43" s="76">
        <v>100</v>
      </c>
      <c r="Q43" s="77" t="str">
        <f>IF(P43&lt;=10,"Leve",IF(P43&lt;=50,"Menor",IF(P43&lt;=100,"Moderado",IF(P43&lt;=500,"Mayor",IF(P43&gt;500,"Catastrófico")))))</f>
        <v>Moderado</v>
      </c>
      <c r="R43" s="78">
        <f>IF(Q43="Leve","20%",IF(Q43="Menor",0.4,IF(Q43="Moderado",0.6,IF(Q43="Mayor",0.8,IF(Q43="Catastrófico","100%")))))</f>
        <v>0.6</v>
      </c>
      <c r="S43" s="77" t="str">
        <f>IF(OR(AND(N43="Muy Baja",Q43="Leve"),AND(N43="Muy Baja",Q43="Menor"),AND(N43="Baja",Q43="Leve")),"Bajo",IF(OR(AND(N43="Muy baja",Q43="Moderado"),AND(N43="Baja",Q43="Menor"),AND(N43="Baja",Q43="Moderado"),AND(N43="Media",Q43="Leve"),AND(N43="Media",Q43="Menor"),AND(N43="Media",Q43="Moderado"),AND(N43="Alta",Q43="Leve"),AND(N43="Alta",Q43="Menor")),"Moderado",IF(OR(AND(N43="Muy Baja",Q43="Mayor"),AND(N43="Baja",Q43="Mayor"),AND(N43="Media",Q43="Mayor"),AND(N43="Alta",Q43="Moderado"),AND(N43="Alta",Q43="Mayor"),AND(N43="Muy Alta",Q43="Leve"),AND(N43="Muy Alta",Q43="Menor"),AND(N43="Muy Alta",Q43="Moderado"),AND(N43="Muy Alta",Q43="Mayor")),"Alto",IF(OR(AND(N43="Muy Baja",Q43="Catastrófico"),AND(N43="Baja",Q43="Catastrófico"),AND(N43="Media",Q43="Catastrófico"),AND(N43="Alta",Q43="Catastrófico"),AND(N43="Muy Alta",Q43="Catastrófico")),"Extremo",""))))</f>
        <v>Moderado</v>
      </c>
      <c r="T43" s="75">
        <v>1</v>
      </c>
      <c r="U43" s="81" t="s">
        <v>477</v>
      </c>
      <c r="V43" s="74" t="str">
        <f>IF(OR(W43="Preventivo",W43="Detectivo"),"Probabilidad",IF(W43="Correctivo","Impacto",""))</f>
        <v>Probabilidad</v>
      </c>
      <c r="W43" s="74" t="s">
        <v>147</v>
      </c>
      <c r="X43" s="74" t="s">
        <v>168</v>
      </c>
      <c r="Y43" s="74" t="str">
        <f>IF(AND(W43="Preventivo",X43="Automático"),"50%",IF(AND(W43="Preventivo",X43="Manual"),"40%",IF(AND(W43="Detectivo",X43="Automático"),"40%",IF(AND(W43="Detectivo",X43="Manual"),"30%",IF(AND(W43="Correctivo",X43="Automático"),"35%",IF(AND(W43="Correctivo",X43="Manual"),"25%",""))))))</f>
        <v/>
      </c>
      <c r="Z43" s="74" t="s">
        <v>175</v>
      </c>
      <c r="AA43" s="74" t="s">
        <v>185</v>
      </c>
      <c r="AB43" s="74" t="s">
        <v>182</v>
      </c>
      <c r="AC43" s="75"/>
      <c r="AD43" s="79" t="str">
        <f>IFERROR(IF(V43="Probabilidad",(O43-(+O43*Y43)),IF(V43="Impacto",O43,"")),"")</f>
        <v/>
      </c>
      <c r="AE43" s="77" t="str">
        <f>IFERROR(IF(AD43="","",IF(AD43&lt;=0.2,"Muy Baja",IF(AD43&lt;=0.4,"Baja",IF(AD43&lt;=0.6,"Media",IF(AD43&lt;=0.8,"Alta","Muy Alta"))))),"")</f>
        <v/>
      </c>
      <c r="AF43" s="78" t="str">
        <f>+AD43</f>
        <v/>
      </c>
      <c r="AG43" s="77" t="str">
        <f>IFERROR(IF(AH43="","",IF(AH43&lt;=0.2,"Leve",IF(AH43&lt;=0.4,"Menor",IF(AH43&lt;=0.6,"Moderado",IF(AH43&lt;=0.8,"Mayor","Catastrófico"))))),"")</f>
        <v>Moderado</v>
      </c>
      <c r="AH43" s="78">
        <f>IFERROR(IF(V43="Impacto",(R43-(+R43*Y43)),IF(V43="Probabilidad",O43,"")),"")</f>
        <v>0.6</v>
      </c>
      <c r="AI43" s="77" t="str">
        <f>IFERROR(IF(OR(AND(AE43="Muy Baja",AG43="Leve"),AND(AE43="Muy Baja",AG43="Menor"),AND(AE43="Baja",AG43="Leve")),"Bajo",IF(OR(AND(AE43="Muy baja",AG43="Moderado"),AND(AE43="Baja",AG43="Menor"),AND(AE43="Baja",AG43="Moderado"),AND(AE43="Media",AG43="Leve"),AND(AE43="Media",AG43="Menor"),AND(AE43="Media",AG43="Moderado"),AND(AE43="Alta",AG43="Leve"),AND(AE43="Alta",AG43="Menor")),"Moderado",IF(OR(AND(AE43="Muy Baja",AG43="Mayor"),AND(AE43="Baja",AG43="Mayor"),AND(AE43="Media",AG43="Mayor"),AND(AE43="Alta",AG43="Moderado"),AND(AE43="Alta",AG43="Mayor"),AND(AE43="Muy Alta",AG43="Leve"),AND(AE43="Muy Alta",AG43="Menor"),AND(AE43="Muy Alta",AG43="Moderado"),AND(AE43="Muy Alta",AG43="Mayor")),"Alto",IF(OR(AND(AE43="Muy Baja",AG43="Catastrófico"),AND(AE43="Baja",AG43="Catastrófico"),AND(AE43="Media",AG43="Catastrófico"),AND(AE43="Alta",AG43="Catastrófico"),AND(AE43="Muy Alta",AG43="Catastrófico")),"Extremo","")))),"")</f>
        <v/>
      </c>
      <c r="AJ43" s="76" t="s">
        <v>176</v>
      </c>
      <c r="AK43" s="75" t="s">
        <v>178</v>
      </c>
      <c r="AL43" s="75" t="s">
        <v>343</v>
      </c>
      <c r="AM43" s="75" t="s">
        <v>178</v>
      </c>
      <c r="AN43" s="75" t="s">
        <v>178</v>
      </c>
    </row>
    <row r="44" spans="1:40" ht="143.25" customHeight="1" x14ac:dyDescent="0.2">
      <c r="A44" s="117"/>
      <c r="B44" s="111"/>
      <c r="C44" s="111"/>
      <c r="D44" s="111"/>
      <c r="E44" s="75"/>
      <c r="F44" s="119"/>
      <c r="G44" s="75"/>
      <c r="H44" s="75"/>
      <c r="I44" s="75"/>
      <c r="J44" s="111"/>
      <c r="K44" s="111"/>
      <c r="L44" s="111"/>
      <c r="M44" s="113"/>
      <c r="N44" s="115"/>
      <c r="O44" s="78"/>
      <c r="P44" s="76"/>
      <c r="Q44" s="77"/>
      <c r="R44" s="78"/>
      <c r="S44" s="77"/>
      <c r="T44" s="84">
        <v>2</v>
      </c>
      <c r="U44" s="81" t="s">
        <v>478</v>
      </c>
      <c r="V44" s="74"/>
      <c r="W44" s="74"/>
      <c r="X44" s="74"/>
      <c r="Y44" s="74"/>
      <c r="Z44" s="74"/>
      <c r="AA44" s="74"/>
      <c r="AB44" s="74"/>
      <c r="AC44" s="75"/>
      <c r="AD44" s="79"/>
      <c r="AE44" s="77"/>
      <c r="AF44" s="78"/>
      <c r="AG44" s="77"/>
      <c r="AH44" s="78"/>
      <c r="AI44" s="77"/>
      <c r="AJ44" s="76"/>
      <c r="AK44" s="75"/>
      <c r="AL44" s="75"/>
      <c r="AM44" s="75"/>
      <c r="AN44" s="75"/>
    </row>
    <row r="45" spans="1:40" ht="143.25" customHeight="1" x14ac:dyDescent="0.2">
      <c r="A45" s="74">
        <v>125</v>
      </c>
      <c r="B45" s="75" t="s">
        <v>156</v>
      </c>
      <c r="C45" s="75" t="s">
        <v>19</v>
      </c>
      <c r="D45" s="75" t="s">
        <v>13</v>
      </c>
      <c r="E45" s="75"/>
      <c r="F45" s="97" t="s">
        <v>114</v>
      </c>
      <c r="G45" s="95" t="s">
        <v>479</v>
      </c>
      <c r="H45" s="75" t="s">
        <v>480</v>
      </c>
      <c r="I45" s="75" t="s">
        <v>481</v>
      </c>
      <c r="J45" s="84" t="s">
        <v>482</v>
      </c>
      <c r="K45" s="74" t="s">
        <v>16</v>
      </c>
      <c r="L45" s="74" t="s">
        <v>28</v>
      </c>
      <c r="M45" s="82">
        <v>24</v>
      </c>
      <c r="N45" s="77" t="str">
        <f t="shared" ref="N45:N55" si="38">IF(M45&lt;=0,"",IF(M45&lt;=2,"Muy Baja",IF(M45&lt;=24,"Baja",IF(M45&lt;=500,"Media",IF(M45&lt;=5000,"Alta","Muy Alta")))))</f>
        <v>Baja</v>
      </c>
      <c r="O45" s="78">
        <f t="shared" ref="O45:O55" si="39">IF(N45="","",IF(N45="Muy Baja",0.2,IF(N45="Baja",0.4,IF(N45="Media",0.6,IF(N45="Alta",0.8,IF(N45="Muy Alta",1,))))))</f>
        <v>0.4</v>
      </c>
      <c r="P45" s="76">
        <v>500</v>
      </c>
      <c r="Q45" s="77" t="str">
        <f t="shared" ref="Q45:Q55" si="40">IF(P45&lt;=10,"Leve",IF(P45&lt;=50,"Menor",IF(P45&lt;=100,"Moderado",IF(P45&lt;=500,"Mayor",IF(P45&gt;500,"Catastrófico")))))</f>
        <v>Mayor</v>
      </c>
      <c r="R45" s="78">
        <f t="shared" ref="R45:R55" si="41">IF(Q45="Leve","20%",IF(Q45="Menor",0.4,IF(Q45="Moderado",0.6,IF(Q45="Mayor",0.8,IF(Q45="Catastrófico","100%")))))</f>
        <v>0.8</v>
      </c>
      <c r="S45" s="77" t="str">
        <f t="shared" ref="S45:S55" si="42">IF(OR(AND(N45="Muy Baja",Q45="Leve"),AND(N45="Muy Baja",Q45="Menor"),AND(N45="Baja",Q45="Leve")),"Bajo",IF(OR(AND(N45="Muy baja",Q45="Moderado"),AND(N45="Baja",Q45="Menor"),AND(N45="Baja",Q45="Moderado"),AND(N45="Media",Q45="Leve"),AND(N45="Media",Q45="Menor"),AND(N45="Media",Q45="Moderado"),AND(N45="Alta",Q45="Leve"),AND(N45="Alta",Q45="Menor")),"Moderado",IF(OR(AND(N45="Muy Baja",Q45="Mayor"),AND(N45="Baja",Q45="Mayor"),AND(N45="Media",Q45="Mayor"),AND(N45="Alta",Q45="Moderado"),AND(N45="Alta",Q45="Mayor"),AND(N45="Muy Alta",Q45="Leve"),AND(N45="Muy Alta",Q45="Menor"),AND(N45="Muy Alta",Q45="Moderado"),AND(N45="Muy Alta",Q45="Mayor")),"Alto",IF(OR(AND(N45="Muy Baja",Q45="Catastrófico"),AND(N45="Baja",Q45="Catastrófico"),AND(N45="Media",Q45="Catastrófico"),AND(N45="Alta",Q45="Catastrófico"),AND(N45="Muy Alta",Q45="Catastrófico")),"Extremo",""))))</f>
        <v>Alto</v>
      </c>
      <c r="T45" s="75">
        <v>1</v>
      </c>
      <c r="U45" s="74" t="s">
        <v>483</v>
      </c>
      <c r="V45" s="74" t="str">
        <f t="shared" ref="V45:V55" si="43">IF(OR(W45="Preventivo",W45="Detectivo"),"Probabilidad",IF(W45="Correctivo","Impacto",""))</f>
        <v>Probabilidad</v>
      </c>
      <c r="W45" s="74" t="s">
        <v>147</v>
      </c>
      <c r="X45" s="74" t="s">
        <v>166</v>
      </c>
      <c r="Y45" s="74" t="str">
        <f>IF(AND(W45="Preventivo",X45="Automático"),"50%",IF(AND(W45="Preventivo",X45="Manual"),"40%",IF(AND(W45="Detectivo",X45="Automático"),"40%",IF(AND(W45="Detectivo",X45="Manual"),"30%",IF(AND(W45="Correctivo",X45="Automático"),"35%",IF(AND(W45="Correctivo",X45="Manual"),"25%",""))))))</f>
        <v>40%</v>
      </c>
      <c r="Z45" s="74" t="s">
        <v>175</v>
      </c>
      <c r="AA45" s="74" t="s">
        <v>185</v>
      </c>
      <c r="AB45" s="81" t="s">
        <v>182</v>
      </c>
      <c r="AC45" s="75"/>
      <c r="AD45" s="79">
        <f t="shared" ref="AD45:AD55" si="44">IFERROR(IF(V45="Probabilidad",(O45-(+O45*Y45)),IF(V45="Impacto",O45,"")),"")</f>
        <v>0.24</v>
      </c>
      <c r="AE45" s="77" t="str">
        <f t="shared" ref="AE45:AE55" si="45">IFERROR(IF(AD45="","",IF(AD45&lt;=0.2,"Muy Baja",IF(AD45&lt;=0.4,"Baja",IF(AD45&lt;=0.6,"Media",IF(AD45&lt;=0.8,"Alta","Muy Alta"))))),"")</f>
        <v>Baja</v>
      </c>
      <c r="AF45" s="78">
        <f t="shared" ref="AF45:AF55" si="46">+AD45</f>
        <v>0.24</v>
      </c>
      <c r="AG45" s="77" t="str">
        <f t="shared" ref="AG45:AG55" si="47">IFERROR(IF(AH45="","",IF(AH45&lt;=0.2,"Leve",IF(AH45&lt;=0.4,"Menor",IF(AH45&lt;=0.6,"Moderado",IF(AH45&lt;=0.8,"Mayor","Catastrófico"))))),"")</f>
        <v>Menor</v>
      </c>
      <c r="AH45" s="78">
        <f t="shared" ref="AH45:AH55" si="48">IFERROR(IF(V45="Impacto",(R45-(+R45*Y45)),IF(V45="Probabilidad",O45,"")),"")</f>
        <v>0.4</v>
      </c>
      <c r="AI45" s="77" t="str">
        <f t="shared" ref="AI45:AI55" si="49">IFERROR(IF(OR(AND(AE45="Muy Baja",AG45="Leve"),AND(AE45="Muy Baja",AG45="Menor"),AND(AE45="Baja",AG45="Leve")),"Bajo",IF(OR(AND(AE45="Muy baja",AG45="Moderado"),AND(AE45="Baja",AG45="Menor"),AND(AE45="Baja",AG45="Moderado"),AND(AE45="Media",AG45="Leve"),AND(AE45="Media",AG45="Menor"),AND(AE45="Media",AG45="Moderado"),AND(AE45="Alta",AG45="Leve"),AND(AE45="Alta",AG45="Menor")),"Moderado",IF(OR(AND(AE45="Muy Baja",AG45="Mayor"),AND(AE45="Baja",AG45="Mayor"),AND(AE45="Media",AG45="Mayor"),AND(AE45="Alta",AG45="Moderado"),AND(AE45="Alta",AG45="Mayor"),AND(AE45="Muy Alta",AG45="Leve"),AND(AE45="Muy Alta",AG45="Menor"),AND(AE45="Muy Alta",AG45="Moderado"),AND(AE45="Muy Alta",AG45="Mayor")),"Alto",IF(OR(AND(AE45="Muy Baja",AG45="Catastrófico"),AND(AE45="Baja",AG45="Catastrófico"),AND(AE45="Media",AG45="Catastrófico"),AND(AE45="Alta",AG45="Catastrófico"),AND(AE45="Muy Alta",AG45="Catastrófico")),"Extremo","")))),"")</f>
        <v>Moderado</v>
      </c>
      <c r="AJ45" s="76" t="s">
        <v>179</v>
      </c>
      <c r="AK45" s="75"/>
      <c r="AL45" s="75"/>
      <c r="AM45" s="75"/>
      <c r="AN45" s="75"/>
    </row>
    <row r="46" spans="1:40" ht="54" customHeight="1" x14ac:dyDescent="0.2">
      <c r="A46" s="75">
        <v>126</v>
      </c>
      <c r="B46" s="74" t="s">
        <v>86</v>
      </c>
      <c r="C46" s="74" t="s">
        <v>88</v>
      </c>
      <c r="D46" s="74" t="s">
        <v>194</v>
      </c>
      <c r="E46" s="75"/>
      <c r="F46" s="97" t="s">
        <v>114</v>
      </c>
      <c r="G46" s="75" t="s">
        <v>231</v>
      </c>
      <c r="H46" s="74" t="s">
        <v>484</v>
      </c>
      <c r="I46" s="75" t="s">
        <v>485</v>
      </c>
      <c r="J46" s="74" t="s">
        <v>486</v>
      </c>
      <c r="K46" s="74" t="s">
        <v>16</v>
      </c>
      <c r="L46" s="74" t="s">
        <v>28</v>
      </c>
      <c r="M46" s="76">
        <v>5001</v>
      </c>
      <c r="N46" s="77" t="str">
        <f t="shared" si="38"/>
        <v>Muy Alta</v>
      </c>
      <c r="O46" s="78">
        <f t="shared" si="39"/>
        <v>1</v>
      </c>
      <c r="P46" s="76">
        <v>501</v>
      </c>
      <c r="Q46" s="77" t="str">
        <f t="shared" si="40"/>
        <v>Catastrófico</v>
      </c>
      <c r="R46" s="78" t="str">
        <f t="shared" si="41"/>
        <v>100%</v>
      </c>
      <c r="S46" s="77" t="str">
        <f t="shared" si="42"/>
        <v>Extremo</v>
      </c>
      <c r="T46" s="74">
        <v>1</v>
      </c>
      <c r="U46" s="75" t="s">
        <v>487</v>
      </c>
      <c r="V46" s="74" t="str">
        <f t="shared" si="43"/>
        <v>Probabilidad</v>
      </c>
      <c r="W46" s="74" t="s">
        <v>147</v>
      </c>
      <c r="X46" s="74" t="s">
        <v>166</v>
      </c>
      <c r="Y46" s="74" t="str">
        <f t="shared" ref="Y46:Y55" si="50">IF(AND(W46="Inexistente",X46="Sin"),"0%",IF(AND(W46="Preventivo",X46="Automático"),"50%",IF(AND(W46="Preventivo",X46="Manual"),"40%",IF(AND(W46="Detectivo",X46="Automático"),"40%",IF(AND(W46="Detectivo",X46="Manual"),"30%",IF(AND(W46="Correctivo",X46="Automático"),"35%",IF(AND(W46="Correctivo",X46="Manual"),"25%","")))))))</f>
        <v>40%</v>
      </c>
      <c r="Z46" s="74" t="s">
        <v>173</v>
      </c>
      <c r="AA46" s="74" t="s">
        <v>185</v>
      </c>
      <c r="AB46" s="74" t="s">
        <v>180</v>
      </c>
      <c r="AC46" s="74" t="s">
        <v>488</v>
      </c>
      <c r="AD46" s="79">
        <f t="shared" si="44"/>
        <v>0.6</v>
      </c>
      <c r="AE46" s="77" t="str">
        <f t="shared" si="45"/>
        <v>Media</v>
      </c>
      <c r="AF46" s="78">
        <f t="shared" si="46"/>
        <v>0.6</v>
      </c>
      <c r="AG46" s="77" t="str">
        <f t="shared" si="47"/>
        <v>Catastrófico</v>
      </c>
      <c r="AH46" s="78">
        <f t="shared" si="48"/>
        <v>1</v>
      </c>
      <c r="AI46" s="77" t="str">
        <f t="shared" si="49"/>
        <v>Extremo</v>
      </c>
      <c r="AJ46" s="76" t="s">
        <v>179</v>
      </c>
      <c r="AK46" s="74" t="s">
        <v>489</v>
      </c>
      <c r="AL46" s="74" t="s">
        <v>232</v>
      </c>
      <c r="AM46" s="74" t="s">
        <v>233</v>
      </c>
      <c r="AN46" s="74" t="s">
        <v>167</v>
      </c>
    </row>
    <row r="47" spans="1:40" ht="54" customHeight="1" x14ac:dyDescent="0.2">
      <c r="A47" s="75">
        <v>127</v>
      </c>
      <c r="B47" s="74" t="s">
        <v>159</v>
      </c>
      <c r="C47" s="74" t="s">
        <v>96</v>
      </c>
      <c r="D47" s="74" t="s">
        <v>9</v>
      </c>
      <c r="E47" s="75" t="s">
        <v>298</v>
      </c>
      <c r="F47" s="97" t="s">
        <v>114</v>
      </c>
      <c r="G47" s="75" t="s">
        <v>299</v>
      </c>
      <c r="H47" s="75" t="s">
        <v>490</v>
      </c>
      <c r="I47" s="75" t="s">
        <v>491</v>
      </c>
      <c r="J47" s="75" t="s">
        <v>492</v>
      </c>
      <c r="K47" s="75" t="s">
        <v>16</v>
      </c>
      <c r="L47" s="74" t="s">
        <v>28</v>
      </c>
      <c r="M47" s="76">
        <v>500</v>
      </c>
      <c r="N47" s="77" t="str">
        <f t="shared" si="38"/>
        <v>Media</v>
      </c>
      <c r="O47" s="78">
        <f t="shared" si="39"/>
        <v>0.6</v>
      </c>
      <c r="P47" s="76">
        <v>10</v>
      </c>
      <c r="Q47" s="77" t="str">
        <f t="shared" si="40"/>
        <v>Leve</v>
      </c>
      <c r="R47" s="78" t="str">
        <f t="shared" si="41"/>
        <v>20%</v>
      </c>
      <c r="S47" s="77" t="str">
        <f t="shared" si="42"/>
        <v>Moderado</v>
      </c>
      <c r="T47" s="74">
        <v>1</v>
      </c>
      <c r="U47" s="80" t="s">
        <v>493</v>
      </c>
      <c r="V47" s="74" t="str">
        <f t="shared" si="43"/>
        <v>Probabilidad</v>
      </c>
      <c r="W47" s="74" t="s">
        <v>147</v>
      </c>
      <c r="X47" s="74" t="s">
        <v>166</v>
      </c>
      <c r="Y47" s="74" t="str">
        <f t="shared" si="50"/>
        <v>40%</v>
      </c>
      <c r="Z47" s="74" t="s">
        <v>173</v>
      </c>
      <c r="AA47" s="74" t="s">
        <v>185</v>
      </c>
      <c r="AB47" s="74" t="s">
        <v>180</v>
      </c>
      <c r="AC47" s="74" t="s">
        <v>494</v>
      </c>
      <c r="AD47" s="79">
        <f t="shared" si="44"/>
        <v>0.36</v>
      </c>
      <c r="AE47" s="77" t="str">
        <f t="shared" si="45"/>
        <v>Baja</v>
      </c>
      <c r="AF47" s="78">
        <f t="shared" si="46"/>
        <v>0.36</v>
      </c>
      <c r="AG47" s="77" t="str">
        <f t="shared" si="47"/>
        <v>Moderado</v>
      </c>
      <c r="AH47" s="78">
        <f t="shared" si="48"/>
        <v>0.6</v>
      </c>
      <c r="AI47" s="77" t="str">
        <f t="shared" si="49"/>
        <v>Moderado</v>
      </c>
      <c r="AJ47" s="76" t="s">
        <v>304</v>
      </c>
      <c r="AK47" s="74"/>
      <c r="AL47" s="74"/>
      <c r="AM47" s="74"/>
      <c r="AN47" s="74"/>
    </row>
    <row r="48" spans="1:40" ht="54" customHeight="1" x14ac:dyDescent="0.2">
      <c r="A48" s="74">
        <v>128</v>
      </c>
      <c r="B48" s="74" t="s">
        <v>159</v>
      </c>
      <c r="C48" s="74" t="s">
        <v>96</v>
      </c>
      <c r="D48" s="74" t="s">
        <v>9</v>
      </c>
      <c r="E48" s="75" t="s">
        <v>298</v>
      </c>
      <c r="F48" s="97" t="s">
        <v>114</v>
      </c>
      <c r="G48" s="75" t="s">
        <v>248</v>
      </c>
      <c r="H48" s="75" t="s">
        <v>495</v>
      </c>
      <c r="I48" s="75" t="s">
        <v>496</v>
      </c>
      <c r="J48" s="75" t="s">
        <v>497</v>
      </c>
      <c r="K48" s="74" t="s">
        <v>16</v>
      </c>
      <c r="L48" s="74" t="s">
        <v>28</v>
      </c>
      <c r="M48" s="76">
        <v>500</v>
      </c>
      <c r="N48" s="77" t="str">
        <f t="shared" si="38"/>
        <v>Media</v>
      </c>
      <c r="O48" s="78">
        <f t="shared" si="39"/>
        <v>0.6</v>
      </c>
      <c r="P48" s="76">
        <v>10</v>
      </c>
      <c r="Q48" s="77" t="str">
        <f t="shared" si="40"/>
        <v>Leve</v>
      </c>
      <c r="R48" s="78" t="str">
        <f t="shared" si="41"/>
        <v>20%</v>
      </c>
      <c r="S48" s="77" t="str">
        <f t="shared" si="42"/>
        <v>Moderado</v>
      </c>
      <c r="T48" s="74">
        <v>1</v>
      </c>
      <c r="U48" s="80" t="s">
        <v>498</v>
      </c>
      <c r="V48" s="74" t="str">
        <f t="shared" si="43"/>
        <v>Probabilidad</v>
      </c>
      <c r="W48" s="74" t="s">
        <v>147</v>
      </c>
      <c r="X48" s="74" t="s">
        <v>166</v>
      </c>
      <c r="Y48" s="74" t="str">
        <f t="shared" si="50"/>
        <v>40%</v>
      </c>
      <c r="Z48" s="74" t="s">
        <v>173</v>
      </c>
      <c r="AA48" s="74" t="s">
        <v>185</v>
      </c>
      <c r="AB48" s="74" t="s">
        <v>180</v>
      </c>
      <c r="AC48" s="74" t="s">
        <v>499</v>
      </c>
      <c r="AD48" s="79">
        <f t="shared" si="44"/>
        <v>0.36</v>
      </c>
      <c r="AE48" s="77" t="str">
        <f t="shared" si="45"/>
        <v>Baja</v>
      </c>
      <c r="AF48" s="78">
        <f t="shared" si="46"/>
        <v>0.36</v>
      </c>
      <c r="AG48" s="77" t="str">
        <f t="shared" si="47"/>
        <v>Moderado</v>
      </c>
      <c r="AH48" s="78">
        <f t="shared" si="48"/>
        <v>0.6</v>
      </c>
      <c r="AI48" s="77" t="str">
        <f t="shared" si="49"/>
        <v>Moderado</v>
      </c>
      <c r="AJ48" s="76" t="s">
        <v>304</v>
      </c>
      <c r="AK48" s="74" t="s">
        <v>300</v>
      </c>
      <c r="AL48" s="74" t="s">
        <v>301</v>
      </c>
      <c r="AM48" s="74" t="s">
        <v>302</v>
      </c>
      <c r="AN48" s="74" t="s">
        <v>303</v>
      </c>
    </row>
    <row r="49" spans="1:40" ht="54" customHeight="1" x14ac:dyDescent="0.2">
      <c r="A49" s="75">
        <v>129</v>
      </c>
      <c r="B49" s="74" t="s">
        <v>146</v>
      </c>
      <c r="C49" s="74" t="s">
        <v>19</v>
      </c>
      <c r="D49" s="74" t="s">
        <v>13</v>
      </c>
      <c r="E49" s="74"/>
      <c r="F49" s="97" t="s">
        <v>114</v>
      </c>
      <c r="G49" s="74" t="s">
        <v>500</v>
      </c>
      <c r="H49" s="74" t="s">
        <v>501</v>
      </c>
      <c r="I49" s="65" t="s">
        <v>502</v>
      </c>
      <c r="J49" s="74" t="str">
        <f t="shared" ref="J49:J55" si="51">CONCATENATE(G49," ",H49," ",I49)</f>
        <v>Posibilidad de afectación económica y reputacional por ofrecer o recibir soborno para no llevar a cabo protocolo de cepo debido a obtener un beneficio privado</v>
      </c>
      <c r="K49" s="85" t="s">
        <v>16</v>
      </c>
      <c r="L49" s="74" t="s">
        <v>28</v>
      </c>
      <c r="M49" s="86">
        <v>2</v>
      </c>
      <c r="N49" s="77" t="str">
        <f t="shared" si="38"/>
        <v>Muy Baja</v>
      </c>
      <c r="O49" s="78">
        <f t="shared" si="39"/>
        <v>0.2</v>
      </c>
      <c r="P49" s="86">
        <v>100</v>
      </c>
      <c r="Q49" s="77" t="str">
        <f t="shared" si="40"/>
        <v>Moderado</v>
      </c>
      <c r="R49" s="78">
        <f t="shared" si="41"/>
        <v>0.6</v>
      </c>
      <c r="S49" s="77" t="str">
        <f t="shared" si="42"/>
        <v>Moderado</v>
      </c>
      <c r="T49" s="74">
        <v>1</v>
      </c>
      <c r="U49" s="74" t="s">
        <v>503</v>
      </c>
      <c r="V49" s="74" t="str">
        <f t="shared" si="43"/>
        <v>Probabilidad</v>
      </c>
      <c r="W49" s="91" t="s">
        <v>151</v>
      </c>
      <c r="X49" s="74" t="s">
        <v>166</v>
      </c>
      <c r="Y49" s="74" t="str">
        <f t="shared" si="50"/>
        <v>30%</v>
      </c>
      <c r="Z49" s="74" t="s">
        <v>173</v>
      </c>
      <c r="AA49" s="74" t="s">
        <v>187</v>
      </c>
      <c r="AB49" s="74" t="s">
        <v>182</v>
      </c>
      <c r="AC49" s="74"/>
      <c r="AD49" s="87">
        <f t="shared" si="44"/>
        <v>0.14000000000000001</v>
      </c>
      <c r="AE49" s="77" t="str">
        <f t="shared" si="45"/>
        <v>Muy Baja</v>
      </c>
      <c r="AF49" s="88">
        <f t="shared" si="46"/>
        <v>0.14000000000000001</v>
      </c>
      <c r="AG49" s="77" t="str">
        <f t="shared" si="47"/>
        <v>Leve</v>
      </c>
      <c r="AH49" s="88">
        <f t="shared" si="48"/>
        <v>0.2</v>
      </c>
      <c r="AI49" s="77" t="str">
        <f t="shared" si="49"/>
        <v>Bajo</v>
      </c>
      <c r="AJ49" s="76" t="s">
        <v>179</v>
      </c>
      <c r="AK49" s="74" t="s">
        <v>504</v>
      </c>
      <c r="AL49" s="74" t="s">
        <v>505</v>
      </c>
      <c r="AM49" s="74" t="s">
        <v>506</v>
      </c>
      <c r="AN49" s="74" t="s">
        <v>507</v>
      </c>
    </row>
    <row r="50" spans="1:40" ht="54" customHeight="1" x14ac:dyDescent="0.2">
      <c r="A50" s="74">
        <v>130</v>
      </c>
      <c r="B50" s="74" t="s">
        <v>146</v>
      </c>
      <c r="C50" s="74" t="s">
        <v>19</v>
      </c>
      <c r="D50" s="74" t="s">
        <v>13</v>
      </c>
      <c r="E50" s="74"/>
      <c r="F50" s="97" t="s">
        <v>114</v>
      </c>
      <c r="G50" s="74" t="s">
        <v>500</v>
      </c>
      <c r="H50" s="74" t="s">
        <v>508</v>
      </c>
      <c r="I50" s="65" t="s">
        <v>502</v>
      </c>
      <c r="J50" s="74" t="str">
        <f t="shared" si="51"/>
        <v>Posibilidad de afectación económica y reputacional por ofrecer o recibir soborno para omitir protocolos operitivos debido a obtener un beneficio privado</v>
      </c>
      <c r="K50" s="85" t="s">
        <v>16</v>
      </c>
      <c r="L50" s="74" t="s">
        <v>28</v>
      </c>
      <c r="M50" s="86">
        <v>2</v>
      </c>
      <c r="N50" s="77" t="str">
        <f t="shared" si="38"/>
        <v>Muy Baja</v>
      </c>
      <c r="O50" s="78">
        <f t="shared" si="39"/>
        <v>0.2</v>
      </c>
      <c r="P50" s="86">
        <v>100</v>
      </c>
      <c r="Q50" s="77" t="str">
        <f t="shared" si="40"/>
        <v>Moderado</v>
      </c>
      <c r="R50" s="78">
        <f t="shared" si="41"/>
        <v>0.6</v>
      </c>
      <c r="S50" s="77" t="str">
        <f t="shared" si="42"/>
        <v>Moderado</v>
      </c>
      <c r="T50" s="74">
        <v>1</v>
      </c>
      <c r="U50" s="74" t="s">
        <v>503</v>
      </c>
      <c r="V50" s="74" t="str">
        <f t="shared" si="43"/>
        <v>Probabilidad</v>
      </c>
      <c r="W50" s="91" t="s">
        <v>151</v>
      </c>
      <c r="X50" s="74" t="s">
        <v>166</v>
      </c>
      <c r="Y50" s="74" t="str">
        <f t="shared" si="50"/>
        <v>30%</v>
      </c>
      <c r="Z50" s="74" t="s">
        <v>173</v>
      </c>
      <c r="AA50" s="74" t="s">
        <v>187</v>
      </c>
      <c r="AB50" s="74" t="s">
        <v>182</v>
      </c>
      <c r="AC50" s="74"/>
      <c r="AD50" s="87">
        <f t="shared" si="44"/>
        <v>0.14000000000000001</v>
      </c>
      <c r="AE50" s="77" t="str">
        <f t="shared" si="45"/>
        <v>Muy Baja</v>
      </c>
      <c r="AF50" s="88">
        <f t="shared" si="46"/>
        <v>0.14000000000000001</v>
      </c>
      <c r="AG50" s="77" t="str">
        <f t="shared" si="47"/>
        <v>Leve</v>
      </c>
      <c r="AH50" s="88">
        <f t="shared" si="48"/>
        <v>0.2</v>
      </c>
      <c r="AI50" s="77" t="str">
        <f t="shared" si="49"/>
        <v>Bajo</v>
      </c>
      <c r="AJ50" s="76" t="s">
        <v>179</v>
      </c>
      <c r="AK50" s="74" t="s">
        <v>504</v>
      </c>
      <c r="AL50" s="74" t="s">
        <v>505</v>
      </c>
      <c r="AM50" s="74" t="s">
        <v>506</v>
      </c>
      <c r="AN50" s="74" t="s">
        <v>507</v>
      </c>
    </row>
    <row r="51" spans="1:40" ht="54" customHeight="1" x14ac:dyDescent="0.2">
      <c r="A51" s="75">
        <v>131</v>
      </c>
      <c r="B51" s="74" t="s">
        <v>146</v>
      </c>
      <c r="C51" s="74" t="s">
        <v>19</v>
      </c>
      <c r="D51" s="74" t="s">
        <v>13</v>
      </c>
      <c r="E51" s="74"/>
      <c r="F51" s="97" t="s">
        <v>114</v>
      </c>
      <c r="G51" s="74" t="s">
        <v>500</v>
      </c>
      <c r="H51" s="74" t="s">
        <v>509</v>
      </c>
      <c r="I51" s="65" t="s">
        <v>502</v>
      </c>
      <c r="J51" s="74" t="str">
        <f t="shared" si="51"/>
        <v>Posibilidad de afectación económica y reputacional por recibir soborno para para aceptar Facturas de los proveedores sin soportes debido a obtener un beneficio privado</v>
      </c>
      <c r="K51" s="85" t="s">
        <v>16</v>
      </c>
      <c r="L51" s="74" t="s">
        <v>28</v>
      </c>
      <c r="M51" s="86">
        <v>2</v>
      </c>
      <c r="N51" s="77" t="str">
        <f t="shared" si="38"/>
        <v>Muy Baja</v>
      </c>
      <c r="O51" s="78">
        <f t="shared" si="39"/>
        <v>0.2</v>
      </c>
      <c r="P51" s="86">
        <v>100</v>
      </c>
      <c r="Q51" s="77" t="str">
        <f t="shared" si="40"/>
        <v>Moderado</v>
      </c>
      <c r="R51" s="78">
        <f t="shared" si="41"/>
        <v>0.6</v>
      </c>
      <c r="S51" s="77" t="str">
        <f t="shared" si="42"/>
        <v>Moderado</v>
      </c>
      <c r="T51" s="74">
        <v>1</v>
      </c>
      <c r="U51" s="74" t="s">
        <v>510</v>
      </c>
      <c r="V51" s="74" t="str">
        <f t="shared" si="43"/>
        <v>Probabilidad</v>
      </c>
      <c r="W51" s="91" t="s">
        <v>151</v>
      </c>
      <c r="X51" s="74" t="s">
        <v>166</v>
      </c>
      <c r="Y51" s="74" t="str">
        <f t="shared" si="50"/>
        <v>30%</v>
      </c>
      <c r="Z51" s="74" t="s">
        <v>173</v>
      </c>
      <c r="AA51" s="74" t="s">
        <v>187</v>
      </c>
      <c r="AB51" s="74" t="s">
        <v>182</v>
      </c>
      <c r="AC51" s="74"/>
      <c r="AD51" s="87">
        <f t="shared" si="44"/>
        <v>0.14000000000000001</v>
      </c>
      <c r="AE51" s="77" t="str">
        <f t="shared" si="45"/>
        <v>Muy Baja</v>
      </c>
      <c r="AF51" s="88">
        <f t="shared" si="46"/>
        <v>0.14000000000000001</v>
      </c>
      <c r="AG51" s="77" t="str">
        <f t="shared" si="47"/>
        <v>Leve</v>
      </c>
      <c r="AH51" s="88">
        <f t="shared" si="48"/>
        <v>0.2</v>
      </c>
      <c r="AI51" s="77" t="str">
        <f t="shared" si="49"/>
        <v>Bajo</v>
      </c>
      <c r="AJ51" s="76" t="s">
        <v>179</v>
      </c>
      <c r="AK51" s="74" t="s">
        <v>178</v>
      </c>
      <c r="AL51" s="74" t="s">
        <v>178</v>
      </c>
      <c r="AM51" s="74" t="s">
        <v>178</v>
      </c>
      <c r="AN51" s="74" t="s">
        <v>178</v>
      </c>
    </row>
    <row r="52" spans="1:40" ht="54" customHeight="1" x14ac:dyDescent="0.2">
      <c r="A52" s="74">
        <v>132</v>
      </c>
      <c r="B52" s="74" t="s">
        <v>146</v>
      </c>
      <c r="C52" s="74" t="s">
        <v>19</v>
      </c>
      <c r="D52" s="74" t="s">
        <v>13</v>
      </c>
      <c r="E52" s="74"/>
      <c r="F52" s="97" t="s">
        <v>114</v>
      </c>
      <c r="G52" s="74" t="s">
        <v>500</v>
      </c>
      <c r="H52" s="74" t="s">
        <v>511</v>
      </c>
      <c r="I52" s="65" t="s">
        <v>502</v>
      </c>
      <c r="J52" s="74" t="str">
        <f t="shared" si="51"/>
        <v>Posibilidad de afectación económica y reputacional por recibir soborno para entregar Información confidencial, de parqueo y/o de la plataforma de seguimiento de parqueo  debido a obtener un beneficio privado</v>
      </c>
      <c r="K52" s="85" t="s">
        <v>16</v>
      </c>
      <c r="L52" s="74" t="s">
        <v>28</v>
      </c>
      <c r="M52" s="86">
        <v>2</v>
      </c>
      <c r="N52" s="77" t="str">
        <f t="shared" si="38"/>
        <v>Muy Baja</v>
      </c>
      <c r="O52" s="78">
        <f t="shared" si="39"/>
        <v>0.2</v>
      </c>
      <c r="P52" s="86">
        <v>100</v>
      </c>
      <c r="Q52" s="77" t="str">
        <f t="shared" si="40"/>
        <v>Moderado</v>
      </c>
      <c r="R52" s="78">
        <f t="shared" si="41"/>
        <v>0.6</v>
      </c>
      <c r="S52" s="77" t="str">
        <f t="shared" si="42"/>
        <v>Moderado</v>
      </c>
      <c r="T52" s="74">
        <v>1</v>
      </c>
      <c r="U52" s="74" t="s">
        <v>512</v>
      </c>
      <c r="V52" s="74" t="str">
        <f t="shared" si="43"/>
        <v>Probabilidad</v>
      </c>
      <c r="W52" s="91" t="s">
        <v>151</v>
      </c>
      <c r="X52" s="74" t="s">
        <v>166</v>
      </c>
      <c r="Y52" s="74" t="str">
        <f t="shared" si="50"/>
        <v>30%</v>
      </c>
      <c r="Z52" s="74" t="s">
        <v>173</v>
      </c>
      <c r="AA52" s="74" t="s">
        <v>187</v>
      </c>
      <c r="AB52" s="74" t="s">
        <v>182</v>
      </c>
      <c r="AC52" s="74"/>
      <c r="AD52" s="87">
        <f t="shared" si="44"/>
        <v>0.14000000000000001</v>
      </c>
      <c r="AE52" s="77" t="str">
        <f t="shared" si="45"/>
        <v>Muy Baja</v>
      </c>
      <c r="AF52" s="88">
        <f t="shared" si="46"/>
        <v>0.14000000000000001</v>
      </c>
      <c r="AG52" s="77" t="str">
        <f t="shared" si="47"/>
        <v>Leve</v>
      </c>
      <c r="AH52" s="88">
        <f t="shared" si="48"/>
        <v>0.2</v>
      </c>
      <c r="AI52" s="77" t="str">
        <f t="shared" si="49"/>
        <v>Bajo</v>
      </c>
      <c r="AJ52" s="76" t="s">
        <v>179</v>
      </c>
      <c r="AK52" s="74" t="s">
        <v>178</v>
      </c>
      <c r="AL52" s="74" t="s">
        <v>178</v>
      </c>
      <c r="AM52" s="74" t="s">
        <v>178</v>
      </c>
      <c r="AN52" s="74" t="s">
        <v>178</v>
      </c>
    </row>
    <row r="53" spans="1:40" ht="54" customHeight="1" x14ac:dyDescent="0.2">
      <c r="A53" s="75">
        <v>133</v>
      </c>
      <c r="B53" s="74" t="s">
        <v>146</v>
      </c>
      <c r="C53" s="74" t="s">
        <v>19</v>
      </c>
      <c r="D53" s="74" t="s">
        <v>13</v>
      </c>
      <c r="E53" s="74"/>
      <c r="F53" s="97" t="s">
        <v>114</v>
      </c>
      <c r="G53" s="74" t="s">
        <v>500</v>
      </c>
      <c r="H53" s="74" t="s">
        <v>513</v>
      </c>
      <c r="I53" s="65" t="s">
        <v>502</v>
      </c>
      <c r="J53" s="74" t="str">
        <f t="shared" si="51"/>
        <v>Posibilidad de afectación económica y reputacional por recibir soborno para informar un robo, sin existir, en las zonas de parqueo debido a obtener un beneficio privado</v>
      </c>
      <c r="K53" s="85" t="s">
        <v>16</v>
      </c>
      <c r="L53" s="74" t="s">
        <v>28</v>
      </c>
      <c r="M53" s="86">
        <v>2</v>
      </c>
      <c r="N53" s="77" t="str">
        <f t="shared" si="38"/>
        <v>Muy Baja</v>
      </c>
      <c r="O53" s="78">
        <f t="shared" si="39"/>
        <v>0.2</v>
      </c>
      <c r="P53" s="86">
        <v>100</v>
      </c>
      <c r="Q53" s="77" t="str">
        <f t="shared" si="40"/>
        <v>Moderado</v>
      </c>
      <c r="R53" s="78">
        <f t="shared" si="41"/>
        <v>0.6</v>
      </c>
      <c r="S53" s="77" t="str">
        <f t="shared" si="42"/>
        <v>Moderado</v>
      </c>
      <c r="T53" s="74">
        <v>1</v>
      </c>
      <c r="U53" s="74" t="s">
        <v>514</v>
      </c>
      <c r="V53" s="74" t="str">
        <f t="shared" si="43"/>
        <v>Probabilidad</v>
      </c>
      <c r="W53" s="91" t="s">
        <v>151</v>
      </c>
      <c r="X53" s="74" t="s">
        <v>166</v>
      </c>
      <c r="Y53" s="74" t="str">
        <f t="shared" si="50"/>
        <v>30%</v>
      </c>
      <c r="Z53" s="74" t="s">
        <v>173</v>
      </c>
      <c r="AA53" s="74" t="s">
        <v>187</v>
      </c>
      <c r="AB53" s="74" t="s">
        <v>182</v>
      </c>
      <c r="AC53" s="74"/>
      <c r="AD53" s="87">
        <f t="shared" si="44"/>
        <v>0.14000000000000001</v>
      </c>
      <c r="AE53" s="77" t="str">
        <f t="shared" si="45"/>
        <v>Muy Baja</v>
      </c>
      <c r="AF53" s="88">
        <f t="shared" si="46"/>
        <v>0.14000000000000001</v>
      </c>
      <c r="AG53" s="77" t="str">
        <f t="shared" si="47"/>
        <v>Leve</v>
      </c>
      <c r="AH53" s="88">
        <f t="shared" si="48"/>
        <v>0.2</v>
      </c>
      <c r="AI53" s="77" t="str">
        <f t="shared" si="49"/>
        <v>Bajo</v>
      </c>
      <c r="AJ53" s="76" t="s">
        <v>179</v>
      </c>
      <c r="AK53" s="74" t="s">
        <v>504</v>
      </c>
      <c r="AL53" s="74" t="s">
        <v>505</v>
      </c>
      <c r="AM53" s="74" t="s">
        <v>506</v>
      </c>
      <c r="AN53" s="74" t="s">
        <v>507</v>
      </c>
    </row>
    <row r="54" spans="1:40" ht="54" customHeight="1" x14ac:dyDescent="0.2">
      <c r="A54" s="74">
        <v>134</v>
      </c>
      <c r="B54" s="74" t="s">
        <v>146</v>
      </c>
      <c r="C54" s="74" t="s">
        <v>19</v>
      </c>
      <c r="D54" s="74" t="s">
        <v>13</v>
      </c>
      <c r="E54" s="74"/>
      <c r="F54" s="97" t="s">
        <v>114</v>
      </c>
      <c r="G54" s="74" t="s">
        <v>500</v>
      </c>
      <c r="H54" s="74" t="s">
        <v>515</v>
      </c>
      <c r="I54" s="65" t="s">
        <v>502</v>
      </c>
      <c r="J54" s="74" t="str">
        <f t="shared" si="51"/>
        <v>Posibilidad de afectación económica y reputacional por recibir soborno para alterar el procedimiento, facilitador debido a obtener un beneficio privado</v>
      </c>
      <c r="K54" s="85" t="s">
        <v>16</v>
      </c>
      <c r="L54" s="74" t="s">
        <v>28</v>
      </c>
      <c r="M54" s="86">
        <v>2</v>
      </c>
      <c r="N54" s="77" t="str">
        <f t="shared" si="38"/>
        <v>Muy Baja</v>
      </c>
      <c r="O54" s="78">
        <f t="shared" si="39"/>
        <v>0.2</v>
      </c>
      <c r="P54" s="86">
        <v>100</v>
      </c>
      <c r="Q54" s="77" t="str">
        <f t="shared" si="40"/>
        <v>Moderado</v>
      </c>
      <c r="R54" s="78">
        <f t="shared" si="41"/>
        <v>0.6</v>
      </c>
      <c r="S54" s="77" t="str">
        <f t="shared" si="42"/>
        <v>Moderado</v>
      </c>
      <c r="T54" s="74">
        <v>1</v>
      </c>
      <c r="U54" s="74" t="s">
        <v>516</v>
      </c>
      <c r="V54" s="74" t="str">
        <f t="shared" si="43"/>
        <v>Probabilidad</v>
      </c>
      <c r="W54" s="91" t="s">
        <v>151</v>
      </c>
      <c r="X54" s="74" t="s">
        <v>166</v>
      </c>
      <c r="Y54" s="74" t="str">
        <f t="shared" si="50"/>
        <v>30%</v>
      </c>
      <c r="Z54" s="74" t="s">
        <v>173</v>
      </c>
      <c r="AA54" s="74" t="s">
        <v>187</v>
      </c>
      <c r="AB54" s="74" t="s">
        <v>182</v>
      </c>
      <c r="AC54" s="74"/>
      <c r="AD54" s="87">
        <f t="shared" si="44"/>
        <v>0.14000000000000001</v>
      </c>
      <c r="AE54" s="77" t="str">
        <f t="shared" si="45"/>
        <v>Muy Baja</v>
      </c>
      <c r="AF54" s="88">
        <f t="shared" si="46"/>
        <v>0.14000000000000001</v>
      </c>
      <c r="AG54" s="77" t="str">
        <f t="shared" si="47"/>
        <v>Leve</v>
      </c>
      <c r="AH54" s="88">
        <f t="shared" si="48"/>
        <v>0.2</v>
      </c>
      <c r="AI54" s="77" t="str">
        <f t="shared" si="49"/>
        <v>Bajo</v>
      </c>
      <c r="AJ54" s="76" t="s">
        <v>179</v>
      </c>
      <c r="AK54" s="74" t="s">
        <v>504</v>
      </c>
      <c r="AL54" s="74" t="s">
        <v>505</v>
      </c>
      <c r="AM54" s="74" t="s">
        <v>506</v>
      </c>
      <c r="AN54" s="74"/>
    </row>
    <row r="55" spans="1:40" ht="54" customHeight="1" x14ac:dyDescent="0.2">
      <c r="A55" s="75">
        <v>135</v>
      </c>
      <c r="B55" s="74" t="s">
        <v>146</v>
      </c>
      <c r="C55" s="74" t="s">
        <v>19</v>
      </c>
      <c r="D55" s="74" t="s">
        <v>13</v>
      </c>
      <c r="E55" s="74"/>
      <c r="F55" s="97" t="s">
        <v>114</v>
      </c>
      <c r="G55" s="74" t="s">
        <v>500</v>
      </c>
      <c r="H55" s="74" t="s">
        <v>517</v>
      </c>
      <c r="I55" s="65" t="s">
        <v>502</v>
      </c>
      <c r="J55" s="74" t="str">
        <f t="shared" si="51"/>
        <v>Posibilidad de afectación económica y reputacional por recibir soborno Alterar la aplicación de seguimiento de parqueo debido a obtener un beneficio privado</v>
      </c>
      <c r="K55" s="85" t="s">
        <v>16</v>
      </c>
      <c r="L55" s="74" t="s">
        <v>28</v>
      </c>
      <c r="M55" s="86">
        <v>2</v>
      </c>
      <c r="N55" s="77" t="str">
        <f t="shared" si="38"/>
        <v>Muy Baja</v>
      </c>
      <c r="O55" s="78">
        <f t="shared" si="39"/>
        <v>0.2</v>
      </c>
      <c r="P55" s="86">
        <v>100</v>
      </c>
      <c r="Q55" s="77" t="str">
        <f t="shared" si="40"/>
        <v>Moderado</v>
      </c>
      <c r="R55" s="78">
        <f t="shared" si="41"/>
        <v>0.6</v>
      </c>
      <c r="S55" s="77" t="str">
        <f t="shared" si="42"/>
        <v>Moderado</v>
      </c>
      <c r="T55" s="74">
        <v>1</v>
      </c>
      <c r="U55" s="74" t="s">
        <v>518</v>
      </c>
      <c r="V55" s="74" t="str">
        <f t="shared" si="43"/>
        <v>Probabilidad</v>
      </c>
      <c r="W55" s="91" t="s">
        <v>151</v>
      </c>
      <c r="X55" s="74" t="s">
        <v>166</v>
      </c>
      <c r="Y55" s="74" t="str">
        <f t="shared" si="50"/>
        <v>30%</v>
      </c>
      <c r="Z55" s="74" t="s">
        <v>173</v>
      </c>
      <c r="AA55" s="74" t="s">
        <v>187</v>
      </c>
      <c r="AB55" s="74" t="s">
        <v>182</v>
      </c>
      <c r="AC55" s="74"/>
      <c r="AD55" s="87">
        <f t="shared" si="44"/>
        <v>0.14000000000000001</v>
      </c>
      <c r="AE55" s="77" t="str">
        <f t="shared" si="45"/>
        <v>Muy Baja</v>
      </c>
      <c r="AF55" s="88">
        <f t="shared" si="46"/>
        <v>0.14000000000000001</v>
      </c>
      <c r="AG55" s="77" t="str">
        <f t="shared" si="47"/>
        <v>Leve</v>
      </c>
      <c r="AH55" s="88">
        <f t="shared" si="48"/>
        <v>0.2</v>
      </c>
      <c r="AI55" s="77" t="str">
        <f t="shared" si="49"/>
        <v>Bajo</v>
      </c>
      <c r="AJ55" s="76" t="s">
        <v>179</v>
      </c>
      <c r="AK55" s="74" t="s">
        <v>178</v>
      </c>
      <c r="AL55" s="74" t="s">
        <v>178</v>
      </c>
      <c r="AM55" s="74" t="s">
        <v>178</v>
      </c>
      <c r="AN55" s="74" t="s">
        <v>178</v>
      </c>
    </row>
    <row r="56" spans="1:40" ht="75.75" customHeight="1" x14ac:dyDescent="0.2">
      <c r="A56" s="81">
        <v>136</v>
      </c>
      <c r="B56" s="75" t="s">
        <v>156</v>
      </c>
      <c r="C56" s="75" t="s">
        <v>19</v>
      </c>
      <c r="D56" s="75" t="s">
        <v>13</v>
      </c>
      <c r="E56" s="75"/>
      <c r="F56" s="97" t="s">
        <v>114</v>
      </c>
      <c r="G56" s="96" t="s">
        <v>519</v>
      </c>
      <c r="H56" s="75" t="s">
        <v>480</v>
      </c>
      <c r="I56" s="75" t="s">
        <v>481</v>
      </c>
      <c r="J56" s="84" t="s">
        <v>520</v>
      </c>
      <c r="K56" s="74" t="s">
        <v>16</v>
      </c>
      <c r="L56" s="74" t="s">
        <v>28</v>
      </c>
      <c r="M56" s="76">
        <v>24</v>
      </c>
      <c r="N56" s="77" t="str">
        <f>IF(M56&lt;=0,"",IF(M56&lt;=2,"Muy Baja",IF(M56&lt;=24,"Baja",IF(M56&lt;=500,"Media",IF(M56&lt;=5000,"Alta","Muy Alta")))))</f>
        <v>Baja</v>
      </c>
      <c r="O56" s="78">
        <f>IF(N56="","",IF(N56="Muy Baja",0.2,IF(N56="Baja",0.4,IF(N56="Media",0.6,IF(N56="Alta",0.8,IF(N56="Muy Alta",1,))))))</f>
        <v>0.4</v>
      </c>
      <c r="P56" s="76">
        <v>500</v>
      </c>
      <c r="Q56" s="77" t="str">
        <f>IF(P56&lt;=10,"Leve",IF(P56&lt;=50,"Menor",IF(P56&lt;=100,"Moderado",IF(P56&lt;=500,"Mayor",IF(P56&gt;500,"Catastrófico")))))</f>
        <v>Mayor</v>
      </c>
      <c r="R56" s="78">
        <f>IF(Q56="Leve","20%",IF(Q56="Menor",0.4,IF(Q56="Moderado",0.6,IF(Q56="Mayor",0.8,IF(Q56="Catastrófico","100%")))))</f>
        <v>0.8</v>
      </c>
      <c r="S56" s="77" t="str">
        <f>IF(OR(AND(N56="Muy Baja",Q56="Leve"),AND(N56="Muy Baja",Q56="Menor"),AND(N56="Baja",Q56="Leve")),"Bajo",IF(OR(AND(N56="Muy baja",Q56="Moderado"),AND(N56="Baja",Q56="Menor"),AND(N56="Baja",Q56="Moderado"),AND(N56="Media",Q56="Leve"),AND(N56="Media",Q56="Menor"),AND(N56="Media",Q56="Moderado"),AND(N56="Alta",Q56="Leve"),AND(N56="Alta",Q56="Menor")),"Moderado",IF(OR(AND(N56="Muy Baja",Q56="Mayor"),AND(N56="Baja",Q56="Mayor"),AND(N56="Media",Q56="Mayor"),AND(N56="Alta",Q56="Moderado"),AND(N56="Alta",Q56="Mayor"),AND(N56="Muy Alta",Q56="Leve"),AND(N56="Muy Alta",Q56="Menor"),AND(N56="Muy Alta",Q56="Moderado"),AND(N56="Muy Alta",Q56="Mayor")),"Alto",IF(OR(AND(N56="Muy Baja",Q56="Catastrófico"),AND(N56="Baja",Q56="Catastrófico"),AND(N56="Media",Q56="Catastrófico"),AND(N56="Alta",Q56="Catastrófico"),AND(N56="Muy Alta",Q56="Catastrófico")),"Extremo",""))))</f>
        <v>Alto</v>
      </c>
      <c r="T56" s="75">
        <v>1</v>
      </c>
      <c r="U56" s="74" t="s">
        <v>483</v>
      </c>
      <c r="V56" s="74" t="str">
        <f>IF(OR(W56="Preventivo",W56="Detectivo"),"Probabilidad",IF(W56="Correctivo","Impacto",""))</f>
        <v>Probabilidad</v>
      </c>
      <c r="W56" s="74" t="s">
        <v>147</v>
      </c>
      <c r="X56" s="74" t="s">
        <v>166</v>
      </c>
      <c r="Y56" s="74" t="str">
        <f>IF(AND(W56="Preventivo",X56="Automático"),"50%",IF(AND(W56="Preventivo",X56="Manual"),"40%",IF(AND(W56="Detectivo",X56="Automático"),"40%",IF(AND(W56="Detectivo",X56="Manual"),"30%",IF(AND(W56="Correctivo",X56="Automático"),"35%",IF(AND(W56="Correctivo",X56="Manual"),"25%",""))))))</f>
        <v>40%</v>
      </c>
      <c r="Z56" s="81" t="s">
        <v>173</v>
      </c>
      <c r="AA56" s="74" t="s">
        <v>185</v>
      </c>
      <c r="AB56" s="74" t="s">
        <v>180</v>
      </c>
      <c r="AC56" s="84" t="s">
        <v>521</v>
      </c>
      <c r="AD56" s="79">
        <f>IFERROR(IF(V56="Probabilidad",(O56-(+O56*Y56)),IF(V56="Impacto",O56,"")),"")</f>
        <v>0.24</v>
      </c>
      <c r="AE56" s="77" t="str">
        <f>IFERROR(IF(AD56="","",IF(AD56&lt;=0.2,"Muy Baja",IF(AD56&lt;=0.4,"Baja",IF(AD56&lt;=0.6,"Media",IF(AD56&lt;=0.8,"Alta","Muy Alta"))))),"")</f>
        <v>Baja</v>
      </c>
      <c r="AF56" s="78">
        <f>+AD56</f>
        <v>0.24</v>
      </c>
      <c r="AG56" s="77" t="str">
        <f>IFERROR(IF(AH56="","",IF(AH56&lt;=0.2,"Leve",IF(AH56&lt;=0.4,"Menor",IF(AH56&lt;=0.6,"Moderado",IF(AH56&lt;=0.8,"Mayor","Catastrófico"))))),"")</f>
        <v>Menor</v>
      </c>
      <c r="AH56" s="78">
        <f>IFERROR(IF(V56="Impacto",(R56-(+R56*Y56)),IF(V56="Probabilidad",O56,"")),"")</f>
        <v>0.4</v>
      </c>
      <c r="AI56" s="77" t="str">
        <f>IFERROR(IF(OR(AND(AE56="Muy Baja",AG56="Leve"),AND(AE56="Muy Baja",AG56="Menor"),AND(AE56="Baja",AG56="Leve")),"Bajo",IF(OR(AND(AE56="Muy baja",AG56="Moderado"),AND(AE56="Baja",AG56="Menor"),AND(AE56="Baja",AG56="Moderado"),AND(AE56="Media",AG56="Leve"),AND(AE56="Media",AG56="Menor"),AND(AE56="Media",AG56="Moderado"),AND(AE56="Alta",AG56="Leve"),AND(AE56="Alta",AG56="Menor")),"Moderado",IF(OR(AND(AE56="Muy Baja",AG56="Mayor"),AND(AE56="Baja",AG56="Mayor"),AND(AE56="Media",AG56="Mayor"),AND(AE56="Alta",AG56="Moderado"),AND(AE56="Alta",AG56="Mayor"),AND(AE56="Muy Alta",AG56="Leve"),AND(AE56="Muy Alta",AG56="Menor"),AND(AE56="Muy Alta",AG56="Moderado"),AND(AE56="Muy Alta",AG56="Mayor")),"Alto",IF(OR(AND(AE56="Muy Baja",AG56="Catastrófico"),AND(AE56="Baja",AG56="Catastrófico"),AND(AE56="Media",AG56="Catastrófico"),AND(AE56="Alta",AG56="Catastrófico"),AND(AE56="Muy Alta",AG56="Catastrófico")),"Extremo","")))),"")</f>
        <v>Moderado</v>
      </c>
      <c r="AJ56" s="76" t="s">
        <v>179</v>
      </c>
      <c r="AK56" s="75" t="s">
        <v>522</v>
      </c>
      <c r="AL56" s="75" t="s">
        <v>523</v>
      </c>
      <c r="AM56" s="75" t="s">
        <v>329</v>
      </c>
      <c r="AN56" s="75" t="s">
        <v>169</v>
      </c>
    </row>
    <row r="57" spans="1:40" ht="54" customHeight="1" x14ac:dyDescent="0.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row>
    <row r="58" spans="1:40" ht="54" customHeight="1" x14ac:dyDescent="0.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row>
    <row r="59" spans="1:40" ht="54" customHeight="1" x14ac:dyDescent="0.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row>
    <row r="60" spans="1:40" ht="54" customHeight="1" x14ac:dyDescent="0.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row>
    <row r="61" spans="1:40" ht="54" customHeight="1" x14ac:dyDescent="0.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row>
    <row r="62" spans="1:40" ht="54" customHeight="1" x14ac:dyDescent="0.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row>
    <row r="63" spans="1:40" ht="54" customHeight="1" x14ac:dyDescent="0.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row>
    <row r="64" spans="1:40" ht="54" customHeight="1" x14ac:dyDescent="0.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row>
    <row r="65" spans="1:40" ht="54" customHeight="1" x14ac:dyDescent="0.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row>
    <row r="66" spans="1:40" ht="54" customHeight="1" x14ac:dyDescent="0.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row>
    <row r="67" spans="1:40" ht="54" customHeight="1" x14ac:dyDescent="0.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row>
    <row r="68" spans="1:40" ht="54" customHeight="1" x14ac:dyDescent="0.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row>
    <row r="69" spans="1:40" ht="54" customHeight="1" x14ac:dyDescent="0.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row>
    <row r="70" spans="1:40" ht="54" customHeight="1" x14ac:dyDescent="0.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row>
    <row r="71" spans="1:40" ht="54" customHeight="1" x14ac:dyDescent="0.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row>
    <row r="72" spans="1:40" ht="54" customHeight="1" x14ac:dyDescent="0.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row>
    <row r="73" spans="1:40" ht="54" customHeight="1" x14ac:dyDescent="0.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row>
    <row r="74" spans="1:40" ht="54" customHeight="1" x14ac:dyDescent="0.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row>
    <row r="75" spans="1:40" ht="54" customHeight="1" x14ac:dyDescent="0.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row>
    <row r="76" spans="1:40" ht="54" customHeight="1" x14ac:dyDescent="0.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row>
    <row r="77" spans="1:40" ht="54" customHeight="1" x14ac:dyDescent="0.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row>
    <row r="78" spans="1:40" ht="54" customHeight="1" x14ac:dyDescent="0.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row>
    <row r="79" spans="1:40" ht="54" customHeight="1" x14ac:dyDescent="0.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row>
    <row r="80" spans="1:40" ht="54" customHeight="1" x14ac:dyDescent="0.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row>
    <row r="81" spans="1:40" ht="54" customHeight="1" x14ac:dyDescent="0.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row>
    <row r="82" spans="1:40" ht="54" customHeight="1" x14ac:dyDescent="0.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row>
    <row r="83" spans="1:40" ht="54" customHeight="1" x14ac:dyDescent="0.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row>
    <row r="84" spans="1:40" ht="54" customHeight="1" x14ac:dyDescent="0.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row>
    <row r="85" spans="1:40" ht="54" customHeight="1" x14ac:dyDescent="0.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row>
    <row r="86" spans="1:40" ht="54" customHeight="1" x14ac:dyDescent="0.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row>
    <row r="87" spans="1:40" ht="54" customHeight="1" x14ac:dyDescent="0.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row>
    <row r="88" spans="1:40" ht="54" customHeight="1" x14ac:dyDescent="0.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row>
    <row r="89" spans="1:40" ht="54" customHeight="1" x14ac:dyDescent="0.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row>
    <row r="90" spans="1:40" ht="54" customHeight="1" x14ac:dyDescent="0.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row>
    <row r="91" spans="1:40" ht="54" customHeight="1" x14ac:dyDescent="0.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row>
    <row r="92" spans="1:40" ht="54" customHeight="1" x14ac:dyDescent="0.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row>
    <row r="93" spans="1:40" ht="54" customHeight="1" x14ac:dyDescent="0.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row>
    <row r="94" spans="1:40" ht="54" customHeight="1" x14ac:dyDescent="0.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row>
    <row r="95" spans="1:40" ht="54" customHeight="1" x14ac:dyDescent="0.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row>
    <row r="96" spans="1:40" ht="54" customHeight="1" x14ac:dyDescent="0.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row>
    <row r="97" spans="1:40" ht="54" customHeight="1" x14ac:dyDescent="0.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row>
    <row r="98" spans="1:40" ht="54" customHeight="1" x14ac:dyDescent="0.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row>
    <row r="99" spans="1:40" ht="54" customHeight="1" x14ac:dyDescent="0.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row>
    <row r="100" spans="1:40" ht="54" customHeight="1" x14ac:dyDescent="0.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row>
    <row r="101" spans="1:40" ht="54" customHeight="1" x14ac:dyDescent="0.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row>
    <row r="102" spans="1:40" ht="54" customHeight="1" x14ac:dyDescent="0.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row>
    <row r="103" spans="1:40" ht="54" customHeight="1" x14ac:dyDescent="0.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row>
    <row r="104" spans="1:40" ht="54" customHeight="1" x14ac:dyDescent="0.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row>
    <row r="105" spans="1:40" ht="54" customHeight="1" x14ac:dyDescent="0.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row>
    <row r="106" spans="1:40" ht="54"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row>
    <row r="107" spans="1:40" ht="54" customHeight="1" x14ac:dyDescent="0.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row>
    <row r="108" spans="1:40" ht="54" customHeight="1" x14ac:dyDescent="0.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row>
    <row r="109" spans="1:40" ht="54" customHeight="1" x14ac:dyDescent="0.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row>
    <row r="110" spans="1:40" ht="54" customHeight="1" x14ac:dyDescent="0.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row>
    <row r="111" spans="1:40" ht="54" customHeight="1" x14ac:dyDescent="0.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row>
    <row r="112" spans="1:40" ht="54" customHeight="1" x14ac:dyDescent="0.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row>
    <row r="113" spans="1:40" ht="54" customHeight="1" x14ac:dyDescent="0.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row>
    <row r="114" spans="1:40" ht="54" customHeight="1" x14ac:dyDescent="0.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row>
    <row r="115" spans="1:40" ht="54" customHeight="1" x14ac:dyDescent="0.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row>
    <row r="116" spans="1:40" ht="54" customHeight="1" x14ac:dyDescent="0.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row>
    <row r="117" spans="1:40" ht="54" customHeight="1" x14ac:dyDescent="0.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row>
    <row r="118" spans="1:40" ht="54" customHeight="1" x14ac:dyDescent="0.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row>
    <row r="119" spans="1:40" ht="54" customHeight="1" x14ac:dyDescent="0.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row>
    <row r="120" spans="1:40" ht="54" customHeight="1" x14ac:dyDescent="0.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row>
    <row r="121" spans="1:40" ht="54" customHeight="1" x14ac:dyDescent="0.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row>
    <row r="122" spans="1:40" ht="54" customHeight="1" x14ac:dyDescent="0.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row>
    <row r="123" spans="1:40" ht="54" customHeight="1" x14ac:dyDescent="0.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row>
    <row r="124" spans="1:40" ht="54"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row>
    <row r="125" spans="1:40" ht="54" customHeight="1" x14ac:dyDescent="0.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row>
    <row r="126" spans="1:40" ht="54" customHeight="1" x14ac:dyDescent="0.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row>
    <row r="127" spans="1:40" ht="54" customHeight="1" x14ac:dyDescent="0.2">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row>
    <row r="128" spans="1:40" ht="54" customHeight="1" x14ac:dyDescent="0.2">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row>
    <row r="129" spans="1:40" ht="54" customHeight="1" x14ac:dyDescent="0.2">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row>
    <row r="130" spans="1:40" ht="54" customHeight="1" x14ac:dyDescent="0.2">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row>
    <row r="131" spans="1:40" ht="54" customHeight="1" x14ac:dyDescent="0.2">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row>
    <row r="132" spans="1:40" ht="54" customHeight="1" x14ac:dyDescent="0.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row>
    <row r="133" spans="1:40" ht="54" customHeight="1" x14ac:dyDescent="0.2">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row>
    <row r="134" spans="1:40" ht="54" customHeight="1" x14ac:dyDescent="0.2">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row>
    <row r="135" spans="1:40" ht="54" customHeight="1" x14ac:dyDescent="0.2">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row>
    <row r="136" spans="1:40" ht="54" customHeight="1" x14ac:dyDescent="0.2">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row>
    <row r="137" spans="1:40" ht="54" customHeight="1" x14ac:dyDescent="0.2">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row>
    <row r="138" spans="1:40" ht="54" customHeight="1" x14ac:dyDescent="0.2">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row>
    <row r="139" spans="1:40" ht="54" customHeight="1" x14ac:dyDescent="0.2">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row>
    <row r="140" spans="1:40" ht="54" customHeight="1" x14ac:dyDescent="0.2">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row>
    <row r="141" spans="1:40" ht="54" customHeight="1" x14ac:dyDescent="0.2">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row>
    <row r="142" spans="1:40" ht="54" customHeight="1" x14ac:dyDescent="0.2">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row>
    <row r="143" spans="1:40" ht="54" customHeight="1" x14ac:dyDescent="0.2">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row>
    <row r="144" spans="1:40" ht="54" customHeight="1" x14ac:dyDescent="0.2">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row>
    <row r="145" spans="1:40" ht="54" customHeight="1" x14ac:dyDescent="0.2">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row>
    <row r="146" spans="1:40" ht="54" customHeight="1" x14ac:dyDescent="0.2">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row>
    <row r="147" spans="1:40" ht="54" customHeight="1" x14ac:dyDescent="0.2">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row>
    <row r="148" spans="1:40" ht="54" customHeight="1" x14ac:dyDescent="0.2">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row>
    <row r="149" spans="1:40" ht="54" customHeight="1" x14ac:dyDescent="0.2">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row>
    <row r="150" spans="1:40" ht="54" customHeight="1" x14ac:dyDescent="0.2">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row>
    <row r="151" spans="1:40" ht="54" customHeight="1"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row>
    <row r="152" spans="1:40" ht="54" customHeight="1" x14ac:dyDescent="0.2">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row>
    <row r="153" spans="1:40" ht="54"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row>
    <row r="154" spans="1:40" ht="54" customHeight="1" x14ac:dyDescent="0.2">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row>
    <row r="155" spans="1:40" ht="54" customHeight="1" x14ac:dyDescent="0.2">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row>
    <row r="156" spans="1:40" ht="54" customHeight="1" x14ac:dyDescent="0.2">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row>
    <row r="157" spans="1:40" ht="54" customHeight="1" x14ac:dyDescent="0.2">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row>
    <row r="158" spans="1:40" ht="54" customHeight="1" x14ac:dyDescent="0.2">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row>
    <row r="159" spans="1:40" ht="54" customHeight="1" x14ac:dyDescent="0.2">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row>
    <row r="160" spans="1:40" ht="54" customHeight="1" x14ac:dyDescent="0.2">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row>
    <row r="161" spans="1:40" ht="54" customHeight="1" x14ac:dyDescent="0.2">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row>
    <row r="162" spans="1:40" ht="54" customHeight="1" x14ac:dyDescent="0.2">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row>
    <row r="163" spans="1:40" ht="54" customHeight="1" x14ac:dyDescent="0.2">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row>
    <row r="164" spans="1:40" ht="54" customHeight="1" x14ac:dyDescent="0.2">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row>
    <row r="165" spans="1:40" ht="54" customHeight="1" x14ac:dyDescent="0.2">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row>
    <row r="166" spans="1:40" ht="54" customHeight="1" x14ac:dyDescent="0.2">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row>
    <row r="167" spans="1:40" ht="54" customHeight="1" x14ac:dyDescent="0.2">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row>
    <row r="168" spans="1:40" ht="54" customHeight="1" x14ac:dyDescent="0.2">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row>
    <row r="169" spans="1:40" ht="54" customHeight="1" x14ac:dyDescent="0.2">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row>
    <row r="170" spans="1:40" ht="54" customHeight="1" x14ac:dyDescent="0.2">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row>
    <row r="171" spans="1:40" ht="54" customHeight="1" x14ac:dyDescent="0.2">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row>
    <row r="172" spans="1:40" ht="54" customHeight="1" x14ac:dyDescent="0.2">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row>
    <row r="173" spans="1:40" ht="54" customHeight="1" x14ac:dyDescent="0.2">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row>
    <row r="174" spans="1:40" ht="54" customHeight="1" x14ac:dyDescent="0.2">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row>
    <row r="175" spans="1:40" ht="54" customHeight="1" x14ac:dyDescent="0.2">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row>
    <row r="176" spans="1:40" ht="54" customHeight="1" x14ac:dyDescent="0.2">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row>
    <row r="177" spans="1:40" ht="54" customHeight="1" x14ac:dyDescent="0.2">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row>
    <row r="178" spans="1:40" ht="54" customHeight="1" x14ac:dyDescent="0.2">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row>
    <row r="179" spans="1:40" ht="54" customHeight="1" x14ac:dyDescent="0.2">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row>
    <row r="180" spans="1:40" ht="54" customHeight="1" x14ac:dyDescent="0.2">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row>
    <row r="181" spans="1:40" ht="54" customHeight="1" x14ac:dyDescent="0.2">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row>
    <row r="182" spans="1:40" ht="54" customHeight="1" x14ac:dyDescent="0.2">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row>
    <row r="183" spans="1:40" ht="54" customHeight="1" x14ac:dyDescent="0.2">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row>
    <row r="184" spans="1:40" ht="54" customHeight="1" x14ac:dyDescent="0.2">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row>
    <row r="185" spans="1:40" ht="54" customHeight="1" x14ac:dyDescent="0.2">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row>
    <row r="186" spans="1:40" ht="54" customHeight="1" x14ac:dyDescent="0.2">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row>
    <row r="187" spans="1:40" ht="54" customHeight="1" x14ac:dyDescent="0.2">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row>
    <row r="188" spans="1:40" ht="54" customHeight="1" x14ac:dyDescent="0.2">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row>
    <row r="189" spans="1:40" ht="54" customHeight="1" x14ac:dyDescent="0.2">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row>
    <row r="190" spans="1:40" ht="54" customHeight="1" x14ac:dyDescent="0.2">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row>
    <row r="191" spans="1:40" ht="54" customHeight="1" x14ac:dyDescent="0.2">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row>
    <row r="192" spans="1:40" ht="54" customHeight="1" x14ac:dyDescent="0.2">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row>
    <row r="193" spans="1:40" ht="54" customHeight="1" x14ac:dyDescent="0.2">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row>
    <row r="194" spans="1:40" ht="54" customHeight="1" x14ac:dyDescent="0.2">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row>
    <row r="195" spans="1:40" ht="54" customHeight="1" x14ac:dyDescent="0.2">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row>
    <row r="196" spans="1:40" ht="54" customHeight="1" x14ac:dyDescent="0.2">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row>
    <row r="197" spans="1:40" ht="54" customHeight="1" x14ac:dyDescent="0.2">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row>
    <row r="198" spans="1:40" ht="54" customHeight="1" x14ac:dyDescent="0.2">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row>
    <row r="199" spans="1:40" ht="54" customHeight="1" x14ac:dyDescent="0.2">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row>
    <row r="200" spans="1:40" ht="54" customHeight="1" x14ac:dyDescent="0.2">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row>
    <row r="201" spans="1:40" ht="54" customHeight="1" x14ac:dyDescent="0.2">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row>
    <row r="202" spans="1:40" ht="54" customHeight="1" x14ac:dyDescent="0.2">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row>
    <row r="203" spans="1:40" ht="54" customHeight="1" x14ac:dyDescent="0.2">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row>
    <row r="204" spans="1:40" ht="54" customHeight="1" x14ac:dyDescent="0.2">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row>
    <row r="205" spans="1:40" ht="54" customHeight="1" x14ac:dyDescent="0.2">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row>
    <row r="206" spans="1:40" ht="54" customHeight="1" x14ac:dyDescent="0.2">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row>
    <row r="207" spans="1:40" ht="54" customHeight="1" x14ac:dyDescent="0.2">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row>
    <row r="208" spans="1:40" ht="54" customHeight="1" x14ac:dyDescent="0.2">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row>
    <row r="209" spans="1:40" ht="54" customHeight="1" x14ac:dyDescent="0.2">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row>
    <row r="210" spans="1:40" ht="54" customHeight="1" x14ac:dyDescent="0.2">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row>
    <row r="211" spans="1:40" ht="54" customHeight="1" x14ac:dyDescent="0.2">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row>
    <row r="212" spans="1:40" ht="54" customHeight="1" x14ac:dyDescent="0.2">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row>
    <row r="213" spans="1:40" ht="54" customHeight="1" x14ac:dyDescent="0.2">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row>
    <row r="214" spans="1:40" ht="54" customHeight="1" x14ac:dyDescent="0.2">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row>
    <row r="215" spans="1:40" ht="54" customHeight="1" x14ac:dyDescent="0.2">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row>
    <row r="216" spans="1:40" ht="54" customHeight="1" x14ac:dyDescent="0.2">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row>
    <row r="217" spans="1:40" ht="54" customHeight="1" x14ac:dyDescent="0.2">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row>
    <row r="218" spans="1:40" ht="54" customHeight="1" x14ac:dyDescent="0.2">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row>
    <row r="219" spans="1:40" ht="54" customHeight="1" x14ac:dyDescent="0.2">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row>
    <row r="220" spans="1:40" ht="54" customHeight="1" x14ac:dyDescent="0.2">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row>
    <row r="221" spans="1:40" ht="54" customHeight="1" x14ac:dyDescent="0.2">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row>
    <row r="222" spans="1:40" ht="54" customHeight="1" x14ac:dyDescent="0.2">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row>
    <row r="223" spans="1:40" ht="54" customHeight="1" x14ac:dyDescent="0.2">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row>
    <row r="224" spans="1:40" ht="54" customHeight="1" x14ac:dyDescent="0.2">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row>
    <row r="225" spans="1:40" ht="54" customHeight="1" x14ac:dyDescent="0.2">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row>
    <row r="226" spans="1:40" ht="54" customHeight="1" x14ac:dyDescent="0.2">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row>
    <row r="227" spans="1:40" ht="54" customHeight="1" x14ac:dyDescent="0.2">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row>
    <row r="228" spans="1:40" ht="54" customHeight="1" x14ac:dyDescent="0.2">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row>
    <row r="229" spans="1:40" ht="54" customHeight="1" x14ac:dyDescent="0.2">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row>
    <row r="230" spans="1:40" ht="54" customHeight="1" x14ac:dyDescent="0.2">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row>
    <row r="231" spans="1:40" ht="54" customHeight="1" x14ac:dyDescent="0.2">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row>
    <row r="232" spans="1:40" ht="54" customHeight="1" x14ac:dyDescent="0.2">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row>
    <row r="233" spans="1:40" ht="54" customHeight="1" x14ac:dyDescent="0.2">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row>
    <row r="234" spans="1:40" ht="54" customHeight="1" x14ac:dyDescent="0.2">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row>
    <row r="235" spans="1:40" ht="54" customHeight="1" x14ac:dyDescent="0.2">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row>
    <row r="236" spans="1:40" ht="54" customHeight="1" x14ac:dyDescent="0.2">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row>
    <row r="237" spans="1:40" ht="54" customHeight="1" x14ac:dyDescent="0.2">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row>
    <row r="238" spans="1:40" ht="54" customHeight="1" x14ac:dyDescent="0.2">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row>
    <row r="239" spans="1:40" ht="54" customHeight="1" x14ac:dyDescent="0.2">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row>
    <row r="240" spans="1:40" ht="54" customHeight="1" x14ac:dyDescent="0.2">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row>
    <row r="241" spans="1:40" ht="54" customHeight="1" x14ac:dyDescent="0.2">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row>
    <row r="242" spans="1:40" ht="54"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row>
    <row r="243" spans="1:40" ht="54" customHeight="1" x14ac:dyDescent="0.2">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row>
    <row r="244" spans="1:40" ht="54" customHeight="1" x14ac:dyDescent="0.2">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row>
    <row r="245" spans="1:40" ht="54" customHeight="1" x14ac:dyDescent="0.2">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row>
    <row r="246" spans="1:40" ht="54" customHeight="1" x14ac:dyDescent="0.2">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row>
    <row r="247" spans="1:40" ht="54" customHeight="1" x14ac:dyDescent="0.2">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row>
    <row r="248" spans="1:40" ht="54" customHeight="1" x14ac:dyDescent="0.2">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row>
    <row r="249" spans="1:40" ht="54" customHeight="1" x14ac:dyDescent="0.2">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row>
    <row r="250" spans="1:40" ht="54" customHeight="1" x14ac:dyDescent="0.2">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row>
    <row r="251" spans="1:40" ht="54" customHeight="1" x14ac:dyDescent="0.2">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row>
    <row r="252" spans="1:40" ht="54" customHeight="1" x14ac:dyDescent="0.2">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row>
    <row r="253" spans="1:40" ht="54" customHeight="1" x14ac:dyDescent="0.2">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row>
    <row r="254" spans="1:40" ht="54" customHeight="1" x14ac:dyDescent="0.2">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row>
    <row r="255" spans="1:40" ht="54" customHeight="1" x14ac:dyDescent="0.2">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row>
    <row r="256" spans="1:40" ht="54" customHeight="1" x14ac:dyDescent="0.2">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row>
    <row r="257" spans="1:40" ht="54" customHeight="1" x14ac:dyDescent="0.2">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row>
    <row r="258" spans="1:40" ht="54" customHeight="1" x14ac:dyDescent="0.2">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row>
    <row r="259" spans="1:40" ht="54" customHeight="1" x14ac:dyDescent="0.2">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row>
    <row r="260" spans="1:40" ht="54" customHeight="1" x14ac:dyDescent="0.2">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row>
    <row r="261" spans="1:40" ht="54" customHeight="1" x14ac:dyDescent="0.2">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row>
    <row r="262" spans="1:40" ht="54" customHeight="1" x14ac:dyDescent="0.2">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row>
    <row r="263" spans="1:40" ht="54" customHeight="1" x14ac:dyDescent="0.2">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row>
    <row r="264" spans="1:40" ht="54" customHeight="1" x14ac:dyDescent="0.2">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row>
    <row r="265" spans="1:40" ht="54" customHeight="1" x14ac:dyDescent="0.2">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row>
    <row r="266" spans="1:40" ht="54" customHeight="1" x14ac:dyDescent="0.2">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row>
    <row r="267" spans="1:40" ht="54" customHeight="1" x14ac:dyDescent="0.2">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row>
    <row r="268" spans="1:40" ht="54" customHeight="1" x14ac:dyDescent="0.2">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row>
    <row r="269" spans="1:40" ht="54" customHeight="1" x14ac:dyDescent="0.2">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row>
    <row r="270" spans="1:40" ht="54" customHeight="1" x14ac:dyDescent="0.2">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row>
    <row r="271" spans="1:40" ht="54" customHeight="1" x14ac:dyDescent="0.2">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row>
    <row r="272" spans="1:40" ht="54" customHeight="1" x14ac:dyDescent="0.2">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row>
    <row r="273" spans="1:40" ht="54" customHeight="1" x14ac:dyDescent="0.2">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row>
    <row r="274" spans="1:40" ht="54" customHeight="1" x14ac:dyDescent="0.2">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row>
    <row r="275" spans="1:40" ht="54" customHeight="1" x14ac:dyDescent="0.2">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row>
    <row r="276" spans="1:40" ht="54" customHeight="1" x14ac:dyDescent="0.2">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row>
    <row r="277" spans="1:40" ht="54" customHeight="1" x14ac:dyDescent="0.2">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row>
    <row r="278" spans="1:40" ht="54" customHeight="1" x14ac:dyDescent="0.2">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row>
    <row r="279" spans="1:40" ht="54" customHeight="1" x14ac:dyDescent="0.2">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row>
    <row r="280" spans="1:40" ht="54" customHeight="1" x14ac:dyDescent="0.2">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row>
    <row r="281" spans="1:40" ht="54" customHeight="1" x14ac:dyDescent="0.2">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row>
    <row r="282" spans="1:40" ht="54" customHeight="1" x14ac:dyDescent="0.2">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row>
    <row r="283" spans="1:40" ht="54" customHeight="1" x14ac:dyDescent="0.2">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row>
    <row r="284" spans="1:40" ht="54" customHeight="1" x14ac:dyDescent="0.2">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row>
    <row r="285" spans="1:40" ht="54" customHeight="1" x14ac:dyDescent="0.2">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row>
    <row r="286" spans="1:40" ht="54" customHeight="1" x14ac:dyDescent="0.2">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row>
    <row r="287" spans="1:40" ht="54" customHeight="1" x14ac:dyDescent="0.2">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row>
    <row r="288" spans="1:40" ht="54" customHeight="1" x14ac:dyDescent="0.2">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row>
    <row r="289" spans="1:40" ht="54" customHeight="1" x14ac:dyDescent="0.2">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row>
    <row r="290" spans="1:40" ht="54" customHeight="1" x14ac:dyDescent="0.2">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row>
    <row r="291" spans="1:40" ht="54" customHeight="1" x14ac:dyDescent="0.2">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row>
    <row r="292" spans="1:40" ht="54" customHeight="1" x14ac:dyDescent="0.2">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row>
    <row r="293" spans="1:40" ht="54" customHeight="1" x14ac:dyDescent="0.2">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row>
    <row r="294" spans="1:40" ht="54" customHeight="1" x14ac:dyDescent="0.2">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row>
    <row r="295" spans="1:40" ht="54" customHeight="1" x14ac:dyDescent="0.2">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row>
    <row r="296" spans="1:40" ht="54" customHeight="1" x14ac:dyDescent="0.2">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row>
    <row r="297" spans="1:40" ht="54" customHeight="1" x14ac:dyDescent="0.2">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row>
    <row r="298" spans="1:40" ht="54" customHeight="1" x14ac:dyDescent="0.2">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row>
    <row r="299" spans="1:40" ht="54" customHeight="1" x14ac:dyDescent="0.2">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row>
    <row r="300" spans="1:40" ht="54" customHeight="1" x14ac:dyDescent="0.2">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row>
    <row r="301" spans="1:40" ht="54" customHeight="1" x14ac:dyDescent="0.2">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row>
    <row r="302" spans="1:40" ht="54" customHeight="1" x14ac:dyDescent="0.2">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row>
    <row r="303" spans="1:40" ht="54" customHeight="1" x14ac:dyDescent="0.2">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row>
    <row r="304" spans="1:40" ht="54" customHeight="1" x14ac:dyDescent="0.2">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row>
    <row r="305" spans="1:40" ht="54" customHeight="1" x14ac:dyDescent="0.2">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row>
    <row r="306" spans="1:40" ht="54" customHeight="1" x14ac:dyDescent="0.2">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row>
    <row r="307" spans="1:40" ht="54" customHeight="1" x14ac:dyDescent="0.2">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row>
    <row r="308" spans="1:40" ht="54" customHeight="1" x14ac:dyDescent="0.2">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row>
    <row r="309" spans="1:40" ht="54" customHeight="1" x14ac:dyDescent="0.2">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row>
    <row r="310" spans="1:40" ht="54" customHeight="1" x14ac:dyDescent="0.2">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row>
    <row r="311" spans="1:40" ht="54" customHeight="1" x14ac:dyDescent="0.2">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row>
    <row r="312" spans="1:40" ht="54" customHeight="1" x14ac:dyDescent="0.2">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row>
    <row r="313" spans="1:40" ht="54" customHeight="1" x14ac:dyDescent="0.2">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row>
    <row r="314" spans="1:40" ht="54" customHeight="1" x14ac:dyDescent="0.2">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row>
    <row r="315" spans="1:40" ht="54" customHeight="1" x14ac:dyDescent="0.2">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row>
    <row r="316" spans="1:40" ht="54" customHeight="1" x14ac:dyDescent="0.2">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row>
    <row r="317" spans="1:40" ht="54" customHeight="1" x14ac:dyDescent="0.2">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row>
    <row r="318" spans="1:40" ht="54" customHeight="1" x14ac:dyDescent="0.2">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row>
    <row r="319" spans="1:40" ht="54" customHeight="1" x14ac:dyDescent="0.2">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row>
    <row r="320" spans="1:40" ht="54" customHeight="1" x14ac:dyDescent="0.2">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row>
    <row r="321" spans="1:40" ht="54" customHeight="1" x14ac:dyDescent="0.2">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row>
    <row r="322" spans="1:40" ht="54" customHeight="1" x14ac:dyDescent="0.2">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row>
    <row r="323" spans="1:40" ht="54" customHeight="1" x14ac:dyDescent="0.2">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row>
    <row r="324" spans="1:40" ht="54" customHeight="1" x14ac:dyDescent="0.2">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row>
    <row r="325" spans="1:40" ht="54" customHeight="1" x14ac:dyDescent="0.2">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row>
    <row r="326" spans="1:40" ht="54" customHeight="1" x14ac:dyDescent="0.2">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row>
    <row r="327" spans="1:40" ht="54" customHeight="1" x14ac:dyDescent="0.2">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row>
    <row r="328" spans="1:40" ht="54" customHeight="1" x14ac:dyDescent="0.2">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row>
    <row r="329" spans="1:40" ht="54" customHeight="1" x14ac:dyDescent="0.2">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row>
    <row r="330" spans="1:40" ht="54" customHeight="1" x14ac:dyDescent="0.2">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row>
    <row r="331" spans="1:40" ht="54" customHeight="1" x14ac:dyDescent="0.2">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row>
    <row r="332" spans="1:40" ht="54" customHeight="1" x14ac:dyDescent="0.2">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row>
    <row r="333" spans="1:40" ht="54" customHeight="1" x14ac:dyDescent="0.2">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row>
    <row r="334" spans="1:40" ht="54" customHeight="1" x14ac:dyDescent="0.2">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row>
    <row r="335" spans="1:40" ht="54" customHeight="1" x14ac:dyDescent="0.2">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row>
    <row r="336" spans="1:40" ht="54" customHeight="1" x14ac:dyDescent="0.2">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row>
    <row r="337" spans="1:40" ht="54" customHeight="1" x14ac:dyDescent="0.2">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row>
    <row r="338" spans="1:40" ht="54" customHeight="1" x14ac:dyDescent="0.2">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row>
    <row r="339" spans="1:40" ht="54" customHeight="1" x14ac:dyDescent="0.2">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row>
    <row r="340" spans="1:40" ht="54" customHeight="1" x14ac:dyDescent="0.2">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row>
    <row r="341" spans="1:40" ht="54" customHeight="1" x14ac:dyDescent="0.2">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row>
    <row r="342" spans="1:40" ht="54" customHeight="1" x14ac:dyDescent="0.2">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row>
    <row r="343" spans="1:40" ht="54" customHeight="1" x14ac:dyDescent="0.2">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row>
    <row r="344" spans="1:40" ht="54" customHeight="1" x14ac:dyDescent="0.2">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row>
    <row r="345" spans="1:40" ht="54" customHeight="1" x14ac:dyDescent="0.2">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row>
    <row r="346" spans="1:40" ht="54" customHeight="1" x14ac:dyDescent="0.2">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row>
    <row r="347" spans="1:40" ht="54" customHeight="1" x14ac:dyDescent="0.2">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row>
    <row r="348" spans="1:40" ht="54" customHeight="1" x14ac:dyDescent="0.2">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row>
    <row r="349" spans="1:40" ht="54" customHeight="1" x14ac:dyDescent="0.2">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row>
    <row r="350" spans="1:40" ht="54" customHeight="1" x14ac:dyDescent="0.2">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row>
    <row r="351" spans="1:40" ht="54" customHeight="1" x14ac:dyDescent="0.2">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row>
    <row r="352" spans="1:40" ht="54" customHeight="1" x14ac:dyDescent="0.2">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row>
    <row r="353" spans="1:40" ht="54" customHeight="1" x14ac:dyDescent="0.2">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row>
    <row r="354" spans="1:40" ht="54" customHeight="1" x14ac:dyDescent="0.2">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row>
    <row r="355" spans="1:40" ht="54" customHeight="1" x14ac:dyDescent="0.2">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row>
    <row r="356" spans="1:40" ht="54" customHeight="1" x14ac:dyDescent="0.2">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row>
    <row r="357" spans="1:40" ht="54" customHeight="1" x14ac:dyDescent="0.2">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row>
    <row r="358" spans="1:40" ht="54" customHeight="1" x14ac:dyDescent="0.2">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row>
    <row r="359" spans="1:40" ht="54" customHeight="1" x14ac:dyDescent="0.2">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row>
    <row r="360" spans="1:40" ht="54" customHeight="1" x14ac:dyDescent="0.2">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row>
    <row r="361" spans="1:40" ht="54" customHeight="1" x14ac:dyDescent="0.2">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row>
    <row r="362" spans="1:40" ht="54" customHeight="1" x14ac:dyDescent="0.2">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row>
    <row r="363" spans="1:40" ht="54" customHeight="1" x14ac:dyDescent="0.2">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row>
    <row r="364" spans="1:40" ht="54" customHeight="1" x14ac:dyDescent="0.2">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row>
    <row r="365" spans="1:40" ht="54" customHeight="1" x14ac:dyDescent="0.2">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row>
    <row r="366" spans="1:40" ht="54" customHeight="1" x14ac:dyDescent="0.2">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row>
    <row r="367" spans="1:40" ht="54" customHeight="1" x14ac:dyDescent="0.2">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row>
    <row r="368" spans="1:40" ht="54" customHeight="1" x14ac:dyDescent="0.2">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row>
    <row r="369" spans="1:40" ht="54" customHeight="1" x14ac:dyDescent="0.2">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row>
    <row r="370" spans="1:40" ht="54" customHeight="1" x14ac:dyDescent="0.2">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row>
    <row r="371" spans="1:40" ht="54" customHeight="1" x14ac:dyDescent="0.2">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row>
    <row r="372" spans="1:40" ht="54" customHeight="1" x14ac:dyDescent="0.2">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row>
    <row r="373" spans="1:40" ht="54" customHeight="1" x14ac:dyDescent="0.2">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row>
    <row r="374" spans="1:40" ht="54" customHeight="1" x14ac:dyDescent="0.2">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row>
    <row r="375" spans="1:40" ht="54" customHeight="1" x14ac:dyDescent="0.2">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row>
    <row r="376" spans="1:40" ht="54" customHeight="1" x14ac:dyDescent="0.2">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row>
    <row r="377" spans="1:40" ht="54" customHeight="1" x14ac:dyDescent="0.2">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row>
    <row r="378" spans="1:40" ht="54" customHeight="1" x14ac:dyDescent="0.2">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row>
    <row r="379" spans="1:40" ht="54"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row>
    <row r="380" spans="1:40" ht="54" customHeight="1" x14ac:dyDescent="0.2">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row>
    <row r="381" spans="1:40" ht="54" customHeight="1" x14ac:dyDescent="0.2">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row>
    <row r="382" spans="1:40" ht="54" customHeight="1" x14ac:dyDescent="0.2">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row>
    <row r="383" spans="1:40" ht="54" customHeight="1" x14ac:dyDescent="0.2">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row>
    <row r="384" spans="1:40" ht="54" customHeight="1" x14ac:dyDescent="0.2">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row>
    <row r="385" spans="1:40" ht="54" customHeight="1" x14ac:dyDescent="0.2">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row>
    <row r="386" spans="1:40" ht="54" customHeight="1" x14ac:dyDescent="0.2">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row>
    <row r="387" spans="1:40" ht="54" customHeight="1" x14ac:dyDescent="0.2">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row>
    <row r="388" spans="1:40" ht="54" customHeight="1" x14ac:dyDescent="0.2">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row>
    <row r="389" spans="1:40" ht="54" customHeight="1" x14ac:dyDescent="0.2">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row>
    <row r="390" spans="1:40" ht="54" customHeight="1" x14ac:dyDescent="0.2">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row>
    <row r="391" spans="1:40" ht="54" customHeight="1" x14ac:dyDescent="0.2">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row>
    <row r="392" spans="1:40" ht="54" customHeight="1" x14ac:dyDescent="0.2">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row>
    <row r="393" spans="1:40" ht="54" customHeight="1" x14ac:dyDescent="0.2">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row>
    <row r="394" spans="1:40" ht="54" customHeight="1" x14ac:dyDescent="0.2">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row>
    <row r="395" spans="1:40" ht="54" customHeight="1" x14ac:dyDescent="0.2">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row>
    <row r="396" spans="1:40" ht="54" customHeight="1" x14ac:dyDescent="0.2">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row>
    <row r="397" spans="1:40" ht="54" customHeight="1" x14ac:dyDescent="0.2">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row>
    <row r="398" spans="1:40" ht="54" customHeight="1" x14ac:dyDescent="0.2">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row>
    <row r="399" spans="1:40" ht="54" customHeight="1" x14ac:dyDescent="0.2">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row>
    <row r="400" spans="1:40" ht="54" customHeight="1" x14ac:dyDescent="0.2">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row>
    <row r="401" spans="1:40" ht="54" customHeight="1" x14ac:dyDescent="0.2">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row>
    <row r="402" spans="1:40" ht="54" customHeight="1" x14ac:dyDescent="0.2">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row>
    <row r="403" spans="1:40" ht="54" customHeight="1" x14ac:dyDescent="0.2">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row>
    <row r="404" spans="1:40" ht="54" customHeight="1" x14ac:dyDescent="0.2">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row>
    <row r="405" spans="1:40" ht="54" customHeight="1" x14ac:dyDescent="0.2">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row>
    <row r="406" spans="1:40" ht="54" customHeight="1" x14ac:dyDescent="0.2">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row>
    <row r="407" spans="1:40" ht="54" customHeight="1" x14ac:dyDescent="0.2">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row>
    <row r="408" spans="1:40" ht="54" customHeight="1" x14ac:dyDescent="0.2">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row>
    <row r="409" spans="1:40" ht="54" customHeight="1" x14ac:dyDescent="0.2">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row>
    <row r="410" spans="1:40" ht="54" customHeight="1" x14ac:dyDescent="0.2">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row>
    <row r="411" spans="1:40" ht="54" customHeight="1" x14ac:dyDescent="0.2">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row>
    <row r="412" spans="1:40" ht="54" customHeight="1" x14ac:dyDescent="0.2">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row>
    <row r="413" spans="1:40" ht="54" customHeight="1" x14ac:dyDescent="0.2">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row>
    <row r="414" spans="1:40" ht="54" customHeight="1" x14ac:dyDescent="0.2">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row>
    <row r="415" spans="1:40" ht="54" customHeight="1" x14ac:dyDescent="0.2">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row>
    <row r="416" spans="1:40" ht="54" customHeight="1" x14ac:dyDescent="0.2">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row>
    <row r="417" spans="1:40" ht="54" customHeight="1" x14ac:dyDescent="0.2">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row>
    <row r="418" spans="1:40" ht="54" customHeight="1" x14ac:dyDescent="0.2">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row>
    <row r="419" spans="1:40" ht="54" customHeight="1" x14ac:dyDescent="0.2">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row>
    <row r="420" spans="1:40" ht="54" customHeight="1" x14ac:dyDescent="0.2">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row>
    <row r="421" spans="1:40" ht="54" customHeight="1" x14ac:dyDescent="0.2">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row>
    <row r="422" spans="1:40" ht="54" customHeight="1" x14ac:dyDescent="0.2">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row>
    <row r="423" spans="1:40" ht="54" customHeight="1" x14ac:dyDescent="0.2">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row>
    <row r="424" spans="1:40" ht="54" customHeight="1" x14ac:dyDescent="0.2">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row>
    <row r="425" spans="1:40" ht="54" customHeight="1" x14ac:dyDescent="0.2">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row>
    <row r="426" spans="1:40" ht="54" customHeight="1" x14ac:dyDescent="0.2">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row>
    <row r="427" spans="1:40" ht="54" customHeight="1" x14ac:dyDescent="0.2">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row>
    <row r="428" spans="1:40" ht="54" customHeight="1" x14ac:dyDescent="0.2">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row>
    <row r="429" spans="1:40" ht="54" customHeight="1" x14ac:dyDescent="0.2">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row>
    <row r="430" spans="1:40" ht="54" customHeight="1" x14ac:dyDescent="0.2">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row>
    <row r="431" spans="1:40" ht="54" customHeight="1" x14ac:dyDescent="0.2">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row>
    <row r="432" spans="1:40" ht="54" customHeight="1" x14ac:dyDescent="0.2">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row>
    <row r="433" spans="1:40" ht="54" customHeight="1" x14ac:dyDescent="0.2">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row>
    <row r="434" spans="1:40" ht="54" customHeight="1" x14ac:dyDescent="0.2">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row>
    <row r="435" spans="1:40" ht="54" customHeight="1" x14ac:dyDescent="0.2">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row>
    <row r="436" spans="1:40" ht="54" customHeight="1" x14ac:dyDescent="0.2">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row>
    <row r="437" spans="1:40" ht="54" customHeight="1" x14ac:dyDescent="0.2">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row>
    <row r="438" spans="1:40" ht="54" customHeight="1" x14ac:dyDescent="0.2">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row>
    <row r="439" spans="1:40" ht="54" customHeight="1" x14ac:dyDescent="0.2">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row>
    <row r="440" spans="1:40" ht="54" customHeight="1" x14ac:dyDescent="0.2">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row>
    <row r="441" spans="1:40" ht="54" customHeight="1" x14ac:dyDescent="0.2">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row>
    <row r="442" spans="1:40" ht="54" customHeight="1" x14ac:dyDescent="0.2">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row>
    <row r="443" spans="1:40" ht="54" customHeight="1" x14ac:dyDescent="0.2">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row>
    <row r="444" spans="1:40" ht="54" customHeight="1" x14ac:dyDescent="0.2">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row>
    <row r="445" spans="1:40" ht="54" customHeight="1" x14ac:dyDescent="0.2">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row>
    <row r="446" spans="1:40" ht="54" customHeight="1" x14ac:dyDescent="0.2">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row>
    <row r="447" spans="1:40" ht="54" customHeight="1" x14ac:dyDescent="0.2">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row>
    <row r="448" spans="1:40" ht="54" customHeight="1" x14ac:dyDescent="0.2">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row>
    <row r="449" spans="1:40" ht="54" customHeight="1" x14ac:dyDescent="0.2">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row>
    <row r="450" spans="1:40" ht="54" customHeight="1" x14ac:dyDescent="0.2">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row>
    <row r="451" spans="1:40" ht="54" customHeight="1" x14ac:dyDescent="0.2">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row>
    <row r="452" spans="1:40" ht="54" customHeight="1" x14ac:dyDescent="0.2">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row>
    <row r="453" spans="1:40" ht="54" customHeight="1" x14ac:dyDescent="0.2">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row>
    <row r="454" spans="1:40" ht="54" customHeight="1" x14ac:dyDescent="0.2">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row>
    <row r="455" spans="1:40" ht="54" customHeight="1" x14ac:dyDescent="0.2">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row>
    <row r="456" spans="1:40" ht="54" customHeight="1" x14ac:dyDescent="0.2">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row>
    <row r="457" spans="1:40" ht="54" customHeight="1" x14ac:dyDescent="0.2">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row>
    <row r="458" spans="1:40" ht="54" customHeight="1" x14ac:dyDescent="0.2">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row>
    <row r="459" spans="1:40" ht="54" customHeight="1" x14ac:dyDescent="0.2">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row>
    <row r="460" spans="1:40" ht="54" customHeight="1" x14ac:dyDescent="0.2">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row>
    <row r="461" spans="1:40" ht="54" customHeight="1" x14ac:dyDescent="0.2">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row>
    <row r="462" spans="1:40" ht="54" customHeight="1" x14ac:dyDescent="0.2">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row>
    <row r="463" spans="1:40" ht="54" customHeight="1" x14ac:dyDescent="0.2">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row>
    <row r="464" spans="1:40" ht="54" customHeight="1" x14ac:dyDescent="0.2">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row>
    <row r="465" spans="1:40" ht="54" customHeight="1" x14ac:dyDescent="0.2">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row>
    <row r="466" spans="1:40" ht="54" customHeight="1" x14ac:dyDescent="0.2">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row>
    <row r="467" spans="1:40" ht="54" customHeight="1" x14ac:dyDescent="0.2">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row>
    <row r="468" spans="1:40" ht="54" customHeight="1" x14ac:dyDescent="0.2">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row>
    <row r="469" spans="1:40" ht="54" customHeight="1" x14ac:dyDescent="0.2">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row>
    <row r="470" spans="1:40" ht="54" customHeight="1" x14ac:dyDescent="0.2">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row>
    <row r="471" spans="1:40" ht="54" customHeight="1" x14ac:dyDescent="0.2">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row>
    <row r="472" spans="1:40" ht="54" customHeight="1" x14ac:dyDescent="0.2">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row>
    <row r="473" spans="1:40" ht="54" customHeight="1" x14ac:dyDescent="0.2">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row>
    <row r="474" spans="1:40" ht="54" customHeight="1" x14ac:dyDescent="0.2">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row>
    <row r="475" spans="1:40" ht="54" customHeight="1" x14ac:dyDescent="0.2">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row>
    <row r="476" spans="1:40" ht="54" customHeight="1" x14ac:dyDescent="0.2">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row>
    <row r="477" spans="1:40" ht="54" customHeight="1" x14ac:dyDescent="0.2">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row>
    <row r="478" spans="1:40" ht="54" customHeight="1" x14ac:dyDescent="0.2">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row>
    <row r="479" spans="1:40" ht="54" customHeight="1" x14ac:dyDescent="0.2">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row>
    <row r="480" spans="1:40" ht="54" customHeight="1" x14ac:dyDescent="0.2">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row>
    <row r="481" spans="1:40" ht="54" customHeight="1" x14ac:dyDescent="0.2">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row>
    <row r="482" spans="1:40" ht="54" customHeight="1" x14ac:dyDescent="0.2">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row>
    <row r="483" spans="1:40" ht="54" customHeight="1" x14ac:dyDescent="0.2">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row>
    <row r="484" spans="1:40" ht="54" customHeight="1" x14ac:dyDescent="0.2">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row>
    <row r="485" spans="1:40" ht="54" customHeight="1" x14ac:dyDescent="0.2">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row>
    <row r="486" spans="1:40" ht="54" customHeight="1" x14ac:dyDescent="0.2">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row>
    <row r="487" spans="1:40" ht="54" customHeight="1" x14ac:dyDescent="0.2">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row>
    <row r="488" spans="1:40" ht="54" customHeight="1" x14ac:dyDescent="0.2">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row>
    <row r="489" spans="1:40" ht="54" customHeight="1" x14ac:dyDescent="0.2">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row>
    <row r="490" spans="1:40" ht="54" customHeight="1" x14ac:dyDescent="0.2">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row>
    <row r="491" spans="1:40" ht="54" customHeight="1" x14ac:dyDescent="0.2">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row>
    <row r="492" spans="1:40" ht="54" customHeight="1" x14ac:dyDescent="0.2">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row>
    <row r="493" spans="1:40" ht="54" customHeight="1" x14ac:dyDescent="0.2">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row>
    <row r="494" spans="1:40" ht="54" customHeight="1" x14ac:dyDescent="0.2">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row>
    <row r="495" spans="1:40" ht="54" customHeight="1" x14ac:dyDescent="0.2">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row>
    <row r="496" spans="1:40" ht="54" customHeight="1" x14ac:dyDescent="0.2">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row>
    <row r="497" spans="1:40" ht="54" customHeight="1" x14ac:dyDescent="0.2">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row>
    <row r="498" spans="1:40" ht="54" customHeight="1" x14ac:dyDescent="0.2">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row>
    <row r="499" spans="1:40" ht="54" customHeight="1" x14ac:dyDescent="0.2">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row>
    <row r="500" spans="1:40" ht="54" customHeight="1" x14ac:dyDescent="0.2">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row>
    <row r="501" spans="1:40" ht="54" customHeight="1" x14ac:dyDescent="0.2">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row>
    <row r="502" spans="1:40" ht="54" customHeight="1" x14ac:dyDescent="0.2">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row>
    <row r="503" spans="1:40" ht="54" customHeight="1" x14ac:dyDescent="0.2">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row>
    <row r="504" spans="1:40" ht="54" customHeight="1" x14ac:dyDescent="0.2">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row>
    <row r="505" spans="1:40" ht="54" customHeight="1" x14ac:dyDescent="0.2">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row>
    <row r="506" spans="1:40" ht="54" customHeight="1" x14ac:dyDescent="0.2">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row>
    <row r="507" spans="1:40" ht="54" customHeight="1" x14ac:dyDescent="0.2">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row>
    <row r="508" spans="1:40" ht="54" customHeight="1" x14ac:dyDescent="0.2">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row>
    <row r="509" spans="1:40" ht="54" customHeight="1" x14ac:dyDescent="0.2">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row>
    <row r="510" spans="1:40" ht="54" customHeight="1" x14ac:dyDescent="0.2">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row>
    <row r="511" spans="1:40" ht="54" customHeight="1" x14ac:dyDescent="0.2">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row>
    <row r="512" spans="1:40" ht="54" customHeight="1" x14ac:dyDescent="0.2">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row>
    <row r="513" spans="1:40" ht="54" customHeight="1" x14ac:dyDescent="0.2">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row>
    <row r="514" spans="1:40" ht="54" customHeight="1" x14ac:dyDescent="0.2">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row>
    <row r="515" spans="1:40" ht="54" customHeight="1" x14ac:dyDescent="0.2">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row>
    <row r="516" spans="1:40" ht="54" customHeight="1" x14ac:dyDescent="0.2">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row>
    <row r="517" spans="1:40" ht="54" customHeight="1" x14ac:dyDescent="0.2">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row>
    <row r="518" spans="1:40" ht="54" customHeight="1" x14ac:dyDescent="0.2">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row>
    <row r="519" spans="1:40" ht="54" customHeight="1" x14ac:dyDescent="0.2">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row>
    <row r="520" spans="1:40" ht="54" customHeight="1" x14ac:dyDescent="0.2">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row>
    <row r="521" spans="1:40" ht="54" customHeight="1" x14ac:dyDescent="0.2">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row>
    <row r="522" spans="1:40" ht="54" customHeight="1" x14ac:dyDescent="0.2">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row>
    <row r="523" spans="1:40" ht="54" customHeight="1" x14ac:dyDescent="0.2">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row>
    <row r="524" spans="1:40" ht="54" customHeight="1" x14ac:dyDescent="0.2">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row>
    <row r="525" spans="1:40" ht="54" customHeight="1" x14ac:dyDescent="0.2">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row>
    <row r="526" spans="1:40" ht="54" customHeight="1" x14ac:dyDescent="0.2">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row>
    <row r="527" spans="1:40" ht="54" customHeight="1" x14ac:dyDescent="0.2">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row>
    <row r="528" spans="1:40" ht="54" customHeight="1" x14ac:dyDescent="0.2">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row>
    <row r="529" spans="1:40" ht="54" customHeight="1" x14ac:dyDescent="0.2">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row>
    <row r="530" spans="1:40" ht="54" customHeight="1" x14ac:dyDescent="0.2">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row>
    <row r="531" spans="1:40" ht="54" customHeight="1" x14ac:dyDescent="0.2">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row>
    <row r="532" spans="1:40" ht="54" customHeight="1" x14ac:dyDescent="0.2">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row>
    <row r="533" spans="1:40" ht="54" customHeight="1" x14ac:dyDescent="0.2">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row>
    <row r="534" spans="1:40" ht="54" customHeight="1" x14ac:dyDescent="0.2">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row>
    <row r="535" spans="1:40" ht="54" customHeight="1" x14ac:dyDescent="0.2">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row>
    <row r="536" spans="1:40" ht="54" customHeight="1" x14ac:dyDescent="0.2">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row>
    <row r="537" spans="1:40" ht="54" customHeight="1" x14ac:dyDescent="0.2">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row>
    <row r="538" spans="1:40" ht="54" customHeight="1" x14ac:dyDescent="0.2">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row>
    <row r="539" spans="1:40" ht="54" customHeight="1" x14ac:dyDescent="0.2">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row>
    <row r="540" spans="1:40" ht="54" customHeight="1" x14ac:dyDescent="0.2">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row>
    <row r="541" spans="1:40" ht="54" customHeight="1" x14ac:dyDescent="0.2">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row>
    <row r="542" spans="1:40" ht="54" customHeight="1" x14ac:dyDescent="0.2">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row>
    <row r="543" spans="1:40" ht="54" customHeight="1" x14ac:dyDescent="0.2">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row>
    <row r="544" spans="1:40" ht="54" customHeight="1" x14ac:dyDescent="0.2">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row>
    <row r="545" spans="1:40" ht="54" customHeight="1" x14ac:dyDescent="0.2">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row>
    <row r="546" spans="1:40" ht="54" customHeight="1" x14ac:dyDescent="0.2">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row>
    <row r="547" spans="1:40" ht="54" customHeight="1" x14ac:dyDescent="0.2">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row>
    <row r="548" spans="1:40" ht="54" customHeight="1" x14ac:dyDescent="0.2">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row>
    <row r="549" spans="1:40" ht="54" customHeight="1" x14ac:dyDescent="0.2">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row>
    <row r="550" spans="1:40" ht="54" customHeight="1" x14ac:dyDescent="0.2">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row>
    <row r="551" spans="1:40" ht="54" customHeight="1" x14ac:dyDescent="0.2">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row>
    <row r="552" spans="1:40" ht="54" customHeight="1" x14ac:dyDescent="0.2">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row>
    <row r="553" spans="1:40" ht="54" customHeight="1" x14ac:dyDescent="0.2">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row>
    <row r="554" spans="1:40" ht="54" customHeight="1" x14ac:dyDescent="0.2">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row>
    <row r="555" spans="1:40" ht="54" customHeight="1" x14ac:dyDescent="0.2">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row>
    <row r="556" spans="1:40" ht="54" customHeight="1" x14ac:dyDescent="0.2">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row>
    <row r="557" spans="1:40" ht="54" customHeight="1" x14ac:dyDescent="0.2">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row>
    <row r="558" spans="1:40" ht="54" customHeight="1" x14ac:dyDescent="0.2">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row>
    <row r="559" spans="1:40" ht="54" customHeight="1" x14ac:dyDescent="0.2">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row>
    <row r="560" spans="1:40" ht="54" customHeight="1" x14ac:dyDescent="0.2">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row>
    <row r="561" spans="1:40" ht="54" customHeight="1" x14ac:dyDescent="0.2">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row>
    <row r="562" spans="1:40" ht="54" customHeight="1" x14ac:dyDescent="0.2">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row>
    <row r="563" spans="1:40" ht="54" customHeight="1" x14ac:dyDescent="0.2">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row>
    <row r="564" spans="1:40" ht="54" customHeight="1" x14ac:dyDescent="0.2">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row>
    <row r="565" spans="1:40" ht="54" customHeight="1" x14ac:dyDescent="0.2">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row>
    <row r="566" spans="1:40" ht="54" customHeight="1" x14ac:dyDescent="0.2">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row>
    <row r="567" spans="1:40" ht="54" customHeight="1" x14ac:dyDescent="0.2">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row>
    <row r="568" spans="1:40" ht="54" customHeight="1" x14ac:dyDescent="0.2">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row>
    <row r="569" spans="1:40" ht="54" customHeight="1" x14ac:dyDescent="0.2">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row>
    <row r="570" spans="1:40" ht="54" customHeight="1" x14ac:dyDescent="0.2">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row>
    <row r="571" spans="1:40" ht="54" customHeight="1" x14ac:dyDescent="0.2">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row>
    <row r="572" spans="1:40" ht="54" customHeight="1" x14ac:dyDescent="0.2">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row>
    <row r="573" spans="1:40" ht="54" customHeight="1" x14ac:dyDescent="0.2">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row>
    <row r="574" spans="1:40" ht="54" customHeight="1" x14ac:dyDescent="0.2">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row>
    <row r="575" spans="1:40" ht="54" customHeight="1" x14ac:dyDescent="0.2">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row>
    <row r="576" spans="1:40" ht="54" customHeight="1" x14ac:dyDescent="0.2">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row>
    <row r="577" spans="1:40" ht="54" customHeight="1" x14ac:dyDescent="0.2">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row>
    <row r="578" spans="1:40" ht="54" customHeight="1" x14ac:dyDescent="0.2">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row>
    <row r="579" spans="1:40" ht="54" customHeight="1" x14ac:dyDescent="0.2">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row>
    <row r="580" spans="1:40" ht="54" customHeight="1" x14ac:dyDescent="0.2">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row>
    <row r="581" spans="1:40" ht="54" customHeight="1" x14ac:dyDescent="0.2">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row>
    <row r="582" spans="1:40" ht="54" customHeight="1" x14ac:dyDescent="0.2">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row>
    <row r="583" spans="1:40" ht="54" customHeight="1" x14ac:dyDescent="0.2">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row>
    <row r="584" spans="1:40" ht="54" customHeight="1" x14ac:dyDescent="0.2">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row>
    <row r="585" spans="1:40" ht="54" customHeight="1" x14ac:dyDescent="0.2">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row>
    <row r="586" spans="1:40" ht="54" customHeight="1" x14ac:dyDescent="0.2">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row>
    <row r="587" spans="1:40" ht="54" customHeight="1" x14ac:dyDescent="0.2">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row>
    <row r="588" spans="1:40" ht="54" customHeight="1" x14ac:dyDescent="0.2">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row>
    <row r="589" spans="1:40" ht="54" customHeight="1" x14ac:dyDescent="0.2">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row>
    <row r="590" spans="1:40" ht="54" customHeight="1" x14ac:dyDescent="0.2">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row>
    <row r="591" spans="1:40" ht="54" customHeight="1" x14ac:dyDescent="0.2">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row>
    <row r="592" spans="1:40" ht="54" customHeight="1" x14ac:dyDescent="0.2">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row>
    <row r="593" spans="1:40" ht="54" customHeight="1" x14ac:dyDescent="0.2">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row>
    <row r="594" spans="1:40" ht="54" customHeight="1" x14ac:dyDescent="0.2">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row>
    <row r="595" spans="1:40" ht="54" customHeight="1" x14ac:dyDescent="0.2">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row>
    <row r="596" spans="1:40" ht="54" customHeight="1" x14ac:dyDescent="0.2">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row>
    <row r="597" spans="1:40" ht="54" customHeight="1" x14ac:dyDescent="0.2">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row>
    <row r="598" spans="1:40" ht="54" customHeight="1" x14ac:dyDescent="0.2">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row>
    <row r="599" spans="1:40" ht="54" customHeight="1" x14ac:dyDescent="0.2">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row>
    <row r="600" spans="1:40" ht="54" customHeight="1" x14ac:dyDescent="0.2">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row>
    <row r="601" spans="1:40" ht="54" customHeight="1" x14ac:dyDescent="0.2">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row>
    <row r="602" spans="1:40" ht="54" customHeight="1" x14ac:dyDescent="0.2">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row>
    <row r="603" spans="1:40" ht="54" customHeight="1" x14ac:dyDescent="0.2">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row>
    <row r="604" spans="1:40" ht="54" customHeight="1" x14ac:dyDescent="0.2">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row>
    <row r="605" spans="1:40" ht="54" customHeight="1" x14ac:dyDescent="0.2">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row>
    <row r="606" spans="1:40" ht="54" customHeight="1" x14ac:dyDescent="0.2">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row>
    <row r="607" spans="1:40" ht="54" customHeight="1" x14ac:dyDescent="0.2">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row>
    <row r="608" spans="1:40" ht="54" customHeight="1" x14ac:dyDescent="0.2">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row>
    <row r="609" spans="1:40" ht="54" customHeight="1" x14ac:dyDescent="0.2">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row>
    <row r="610" spans="1:40" ht="54" customHeight="1" x14ac:dyDescent="0.2">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row>
    <row r="611" spans="1:40" ht="54" customHeight="1" x14ac:dyDescent="0.2">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row>
    <row r="612" spans="1:40" ht="54" customHeight="1" x14ac:dyDescent="0.2">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row>
    <row r="613" spans="1:40" ht="54" customHeight="1" x14ac:dyDescent="0.2">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row>
    <row r="614" spans="1:40" ht="54" customHeight="1" x14ac:dyDescent="0.2">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row>
    <row r="615" spans="1:40" ht="54" customHeight="1" x14ac:dyDescent="0.2">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row>
    <row r="616" spans="1:40" ht="54" customHeight="1" x14ac:dyDescent="0.2">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row>
    <row r="617" spans="1:40" ht="54" customHeight="1" x14ac:dyDescent="0.2">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row>
    <row r="618" spans="1:40" ht="54" customHeight="1" x14ac:dyDescent="0.2">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row>
    <row r="619" spans="1:40" ht="54" customHeight="1" x14ac:dyDescent="0.2">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row>
    <row r="620" spans="1:40" ht="54" customHeight="1" x14ac:dyDescent="0.2">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row>
    <row r="621" spans="1:40" ht="54" customHeight="1" x14ac:dyDescent="0.2">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row>
    <row r="622" spans="1:40" ht="54" customHeight="1" x14ac:dyDescent="0.2">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row>
    <row r="623" spans="1:40" ht="54" customHeight="1" x14ac:dyDescent="0.2">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row>
    <row r="624" spans="1:40" ht="54" customHeight="1" x14ac:dyDescent="0.2">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row>
    <row r="625" spans="1:40" ht="54" customHeight="1" x14ac:dyDescent="0.2">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row>
    <row r="626" spans="1:40" ht="54" customHeight="1" x14ac:dyDescent="0.2">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row>
    <row r="627" spans="1:40" ht="54" customHeight="1" x14ac:dyDescent="0.2">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row>
    <row r="628" spans="1:40" ht="54" customHeight="1" x14ac:dyDescent="0.2">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row>
    <row r="629" spans="1:40" ht="54" customHeight="1" x14ac:dyDescent="0.2">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row>
    <row r="630" spans="1:40" ht="54" customHeight="1" x14ac:dyDescent="0.2">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row>
    <row r="631" spans="1:40" ht="54" customHeight="1" x14ac:dyDescent="0.2">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row>
    <row r="632" spans="1:40" ht="54" customHeight="1" x14ac:dyDescent="0.2">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row>
    <row r="633" spans="1:40" ht="54" customHeight="1" x14ac:dyDescent="0.2">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row>
    <row r="634" spans="1:40" ht="54" customHeight="1" x14ac:dyDescent="0.2">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row>
    <row r="635" spans="1:40" ht="54" customHeight="1" x14ac:dyDescent="0.2">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row>
    <row r="636" spans="1:40" ht="54" customHeight="1" x14ac:dyDescent="0.2">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row>
    <row r="637" spans="1:40" ht="54" customHeight="1" x14ac:dyDescent="0.2">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row>
    <row r="638" spans="1:40" ht="54" customHeight="1" x14ac:dyDescent="0.2">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row>
    <row r="639" spans="1:40" ht="54" customHeight="1" x14ac:dyDescent="0.2">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row>
    <row r="640" spans="1:40" ht="54" customHeight="1" x14ac:dyDescent="0.2">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row>
    <row r="641" spans="1:40" ht="54" customHeight="1" x14ac:dyDescent="0.2">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row>
    <row r="642" spans="1:40" ht="54" customHeight="1" x14ac:dyDescent="0.2">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row>
    <row r="643" spans="1:40" ht="54" customHeight="1" x14ac:dyDescent="0.2">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row>
    <row r="644" spans="1:40" ht="54" customHeight="1" x14ac:dyDescent="0.2">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row>
    <row r="645" spans="1:40" ht="54" customHeight="1" x14ac:dyDescent="0.2">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row>
    <row r="646" spans="1:40" ht="54" customHeight="1" x14ac:dyDescent="0.2">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row>
    <row r="647" spans="1:40" ht="54" customHeight="1" x14ac:dyDescent="0.2">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row>
    <row r="648" spans="1:40" ht="54" customHeight="1" x14ac:dyDescent="0.2">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row>
    <row r="649" spans="1:40" ht="54" customHeight="1" x14ac:dyDescent="0.2">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row>
    <row r="650" spans="1:40" ht="54" customHeight="1" x14ac:dyDescent="0.2">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row>
    <row r="651" spans="1:40" ht="54" customHeight="1" x14ac:dyDescent="0.2">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row>
    <row r="652" spans="1:40" ht="54" customHeight="1" x14ac:dyDescent="0.2">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row>
    <row r="653" spans="1:40" ht="54" customHeight="1" x14ac:dyDescent="0.2">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row>
    <row r="654" spans="1:40" ht="54" customHeight="1" x14ac:dyDescent="0.2">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row>
    <row r="655" spans="1:40" ht="54" customHeight="1" x14ac:dyDescent="0.2">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row>
    <row r="656" spans="1:40" ht="54" customHeight="1" x14ac:dyDescent="0.2">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row>
    <row r="657" spans="1:40" ht="54" customHeight="1" x14ac:dyDescent="0.2">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row>
    <row r="658" spans="1:40" ht="54" customHeight="1" x14ac:dyDescent="0.2">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row>
    <row r="659" spans="1:40" ht="54" customHeight="1" x14ac:dyDescent="0.2">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row>
    <row r="660" spans="1:40" ht="54" customHeight="1" x14ac:dyDescent="0.2">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row>
    <row r="661" spans="1:40" ht="54" customHeight="1" x14ac:dyDescent="0.2">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row>
    <row r="662" spans="1:40" ht="54" customHeight="1" x14ac:dyDescent="0.2">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row>
    <row r="663" spans="1:40" ht="54" customHeight="1" x14ac:dyDescent="0.2">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row>
    <row r="664" spans="1:40" ht="54" customHeight="1" x14ac:dyDescent="0.2">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row>
    <row r="665" spans="1:40" ht="54" customHeight="1" x14ac:dyDescent="0.2">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row>
    <row r="666" spans="1:40" ht="54" customHeight="1" x14ac:dyDescent="0.2">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row>
    <row r="667" spans="1:40" ht="54" customHeight="1" x14ac:dyDescent="0.2">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row>
    <row r="668" spans="1:40" ht="54" customHeight="1" x14ac:dyDescent="0.2">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row>
    <row r="669" spans="1:40" ht="54" customHeight="1" x14ac:dyDescent="0.2">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row>
    <row r="670" spans="1:40" ht="54" customHeight="1" x14ac:dyDescent="0.2">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row>
    <row r="671" spans="1:40" ht="54" customHeight="1" x14ac:dyDescent="0.2">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row>
    <row r="672" spans="1:40" ht="54" customHeight="1" x14ac:dyDescent="0.2">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row>
    <row r="673" spans="1:40" ht="54" customHeight="1" x14ac:dyDescent="0.2">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row>
    <row r="674" spans="1:40" ht="54" customHeight="1" x14ac:dyDescent="0.2">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row>
    <row r="675" spans="1:40" ht="54" customHeight="1" x14ac:dyDescent="0.2">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row>
    <row r="676" spans="1:40" ht="54" customHeight="1" x14ac:dyDescent="0.2">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row>
    <row r="677" spans="1:40" ht="54" customHeight="1" x14ac:dyDescent="0.2">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row>
    <row r="678" spans="1:40" ht="54" customHeight="1" x14ac:dyDescent="0.2">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row>
    <row r="679" spans="1:40" ht="54" customHeight="1" x14ac:dyDescent="0.2">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row>
    <row r="680" spans="1:40" ht="54" customHeight="1" x14ac:dyDescent="0.2">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row>
    <row r="681" spans="1:40" ht="54" customHeight="1" x14ac:dyDescent="0.2">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row>
    <row r="682" spans="1:40" ht="54" customHeight="1" x14ac:dyDescent="0.2">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row>
    <row r="683" spans="1:40" ht="54" customHeight="1" x14ac:dyDescent="0.2">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row>
    <row r="684" spans="1:40" ht="54" customHeight="1" x14ac:dyDescent="0.2">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row>
    <row r="685" spans="1:40" ht="54" customHeight="1" x14ac:dyDescent="0.2">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row>
    <row r="686" spans="1:40" ht="54" customHeight="1" x14ac:dyDescent="0.2">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row>
    <row r="687" spans="1:40" ht="54" customHeight="1" x14ac:dyDescent="0.2">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row>
    <row r="688" spans="1:40" ht="54" customHeight="1" x14ac:dyDescent="0.2">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row>
    <row r="689" spans="1:40" ht="54" customHeight="1" x14ac:dyDescent="0.2">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row>
    <row r="690" spans="1:40" ht="54" customHeight="1" x14ac:dyDescent="0.2">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row>
    <row r="691" spans="1:40" ht="54" customHeight="1" x14ac:dyDescent="0.2">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row>
    <row r="692" spans="1:40" ht="54" customHeight="1" x14ac:dyDescent="0.2">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row>
    <row r="693" spans="1:40" ht="54" customHeight="1" x14ac:dyDescent="0.2">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row>
    <row r="694" spans="1:40" ht="54" customHeight="1" x14ac:dyDescent="0.2">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row>
    <row r="695" spans="1:40" ht="54" customHeight="1" x14ac:dyDescent="0.2">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row>
    <row r="696" spans="1:40" ht="54" customHeight="1" x14ac:dyDescent="0.2">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row>
    <row r="697" spans="1:40" ht="54" customHeight="1" x14ac:dyDescent="0.2">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row>
    <row r="698" spans="1:40" ht="54" customHeight="1" x14ac:dyDescent="0.2">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row>
    <row r="699" spans="1:40" ht="54" customHeight="1" x14ac:dyDescent="0.2">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row>
    <row r="700" spans="1:40" ht="54" customHeight="1" x14ac:dyDescent="0.2">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row>
    <row r="701" spans="1:40" ht="54" customHeight="1" x14ac:dyDescent="0.2">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row>
    <row r="702" spans="1:40" ht="54" customHeight="1" x14ac:dyDescent="0.2">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row>
    <row r="703" spans="1:40" ht="54" customHeight="1" x14ac:dyDescent="0.2">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row>
    <row r="704" spans="1:40" ht="54" customHeight="1" x14ac:dyDescent="0.2">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row>
    <row r="705" spans="1:40" ht="54" customHeight="1" x14ac:dyDescent="0.2">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row>
    <row r="706" spans="1:40" ht="54" customHeight="1" x14ac:dyDescent="0.2">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row>
    <row r="707" spans="1:40" ht="54" customHeight="1" x14ac:dyDescent="0.2">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row>
    <row r="708" spans="1:40" ht="54" customHeight="1" x14ac:dyDescent="0.2">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row>
    <row r="709" spans="1:40" ht="54" customHeight="1" x14ac:dyDescent="0.2">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row>
    <row r="710" spans="1:40" ht="54" customHeight="1" x14ac:dyDescent="0.2">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row>
    <row r="711" spans="1:40" ht="54" customHeight="1" x14ac:dyDescent="0.2">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row>
    <row r="712" spans="1:40" ht="54" customHeight="1" x14ac:dyDescent="0.2">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row>
    <row r="713" spans="1:40" ht="54" customHeight="1" x14ac:dyDescent="0.2">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row>
    <row r="714" spans="1:40" ht="54" customHeight="1" x14ac:dyDescent="0.2">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row>
    <row r="715" spans="1:40" ht="54" customHeight="1" x14ac:dyDescent="0.2">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row>
    <row r="716" spans="1:40" ht="54" customHeight="1" x14ac:dyDescent="0.2">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row>
    <row r="717" spans="1:40" ht="54" customHeight="1" x14ac:dyDescent="0.2">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row>
    <row r="718" spans="1:40" ht="54" customHeight="1" x14ac:dyDescent="0.2">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row>
    <row r="719" spans="1:40" ht="54" customHeight="1" x14ac:dyDescent="0.2">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row>
    <row r="720" spans="1:40" ht="54" customHeight="1" x14ac:dyDescent="0.2">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row>
    <row r="721" spans="1:40" ht="54" customHeight="1" x14ac:dyDescent="0.2">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row>
    <row r="722" spans="1:40" ht="54" customHeight="1" x14ac:dyDescent="0.2">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row>
    <row r="723" spans="1:40" ht="54" customHeight="1" x14ac:dyDescent="0.2">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row>
    <row r="724" spans="1:40" ht="54" customHeight="1" x14ac:dyDescent="0.2">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row>
    <row r="725" spans="1:40" ht="54" customHeight="1" x14ac:dyDescent="0.2">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row>
    <row r="726" spans="1:40" ht="54" customHeight="1" x14ac:dyDescent="0.2">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row>
    <row r="727" spans="1:40" ht="12.75" x14ac:dyDescent="0.2">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row>
    <row r="728" spans="1:40" ht="12.75" x14ac:dyDescent="0.2">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row>
    <row r="729" spans="1:40" ht="12.75" x14ac:dyDescent="0.2">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row>
    <row r="730" spans="1:40" ht="12.75" x14ac:dyDescent="0.2">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row>
    <row r="731" spans="1:40" ht="12.75" x14ac:dyDescent="0.2">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row>
    <row r="732" spans="1:40" ht="12.75" x14ac:dyDescent="0.2">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row>
    <row r="733" spans="1:40" ht="12.75" x14ac:dyDescent="0.2">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row>
    <row r="734" spans="1:40" ht="12.75" x14ac:dyDescent="0.2">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row>
    <row r="735" spans="1:40" ht="12.75" x14ac:dyDescent="0.2">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row>
    <row r="736" spans="1:40" ht="12.75" x14ac:dyDescent="0.2">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row>
    <row r="737" spans="1:40" ht="12.75" x14ac:dyDescent="0.2">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row>
    <row r="738" spans="1:40" ht="12.75" x14ac:dyDescent="0.2">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row>
    <row r="739" spans="1:40" ht="12.75" x14ac:dyDescent="0.2">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row>
    <row r="740" spans="1:40" ht="12.75" x14ac:dyDescent="0.2">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row>
    <row r="741" spans="1:40" ht="12.75" x14ac:dyDescent="0.2">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row>
    <row r="742" spans="1:40" ht="12.75" x14ac:dyDescent="0.2">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row>
    <row r="743" spans="1:40" ht="12.75" x14ac:dyDescent="0.2">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row>
    <row r="744" spans="1:40" ht="12.75" x14ac:dyDescent="0.2">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row>
    <row r="745" spans="1:40" ht="12.75" x14ac:dyDescent="0.2">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row>
    <row r="746" spans="1:40" ht="12.75" x14ac:dyDescent="0.2">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row>
    <row r="747" spans="1:40" ht="12.75" x14ac:dyDescent="0.2">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row>
    <row r="748" spans="1:40" ht="12.75" x14ac:dyDescent="0.2">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row>
    <row r="749" spans="1:40" ht="12.75" x14ac:dyDescent="0.2">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row>
    <row r="750" spans="1:40" ht="12.75" x14ac:dyDescent="0.2">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row>
    <row r="751" spans="1:40" ht="12.75" x14ac:dyDescent="0.2">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row>
    <row r="752" spans="1:40" ht="12.75" x14ac:dyDescent="0.2">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row>
    <row r="753" spans="1:40" ht="12.75" x14ac:dyDescent="0.2">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row>
    <row r="754" spans="1:40" ht="12.75" x14ac:dyDescent="0.2">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row>
    <row r="755" spans="1:40" ht="12.75" x14ac:dyDescent="0.2">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row>
    <row r="756" spans="1:40" ht="12.75" x14ac:dyDescent="0.2">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row>
    <row r="757" spans="1:40" ht="12.75" x14ac:dyDescent="0.2">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row>
    <row r="758" spans="1:40" ht="12.75" x14ac:dyDescent="0.2">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row>
    <row r="759" spans="1:40" ht="12.75" x14ac:dyDescent="0.2">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row>
    <row r="760" spans="1:40" ht="12.75" x14ac:dyDescent="0.2">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row>
    <row r="761" spans="1:40" ht="12.75" x14ac:dyDescent="0.2">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row>
    <row r="762" spans="1:40" ht="12.75" x14ac:dyDescent="0.2">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row>
    <row r="763" spans="1:40" ht="12.75" x14ac:dyDescent="0.2">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row>
    <row r="764" spans="1:40" ht="12.75" x14ac:dyDescent="0.2">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row>
    <row r="765" spans="1:40" ht="12.75" x14ac:dyDescent="0.2">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row>
    <row r="766" spans="1:40" ht="12.75" x14ac:dyDescent="0.2">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row>
    <row r="767" spans="1:40" ht="12.75" x14ac:dyDescent="0.2">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row>
    <row r="768" spans="1:40" ht="12.75" x14ac:dyDescent="0.2">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row>
    <row r="769" spans="1:40" ht="12.75" x14ac:dyDescent="0.2">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row>
    <row r="770" spans="1:40" ht="12.75" x14ac:dyDescent="0.2">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row>
    <row r="771" spans="1:40" ht="12.75" x14ac:dyDescent="0.2">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row>
    <row r="772" spans="1:40" ht="12.75" x14ac:dyDescent="0.2">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row>
    <row r="773" spans="1:40" ht="12.75" x14ac:dyDescent="0.2">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row>
    <row r="774" spans="1:40" ht="12.75" x14ac:dyDescent="0.2">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row>
    <row r="775" spans="1:40" ht="12.75" x14ac:dyDescent="0.2">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row>
    <row r="776" spans="1:40" ht="12.75" x14ac:dyDescent="0.2">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row>
    <row r="777" spans="1:40" ht="12.75" x14ac:dyDescent="0.2">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row>
    <row r="778" spans="1:40" ht="12.75" x14ac:dyDescent="0.2">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row>
    <row r="779" spans="1:40" ht="12.75" x14ac:dyDescent="0.2">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row>
    <row r="780" spans="1:40" ht="12.75" x14ac:dyDescent="0.2">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row>
    <row r="781" spans="1:40" ht="12.75" x14ac:dyDescent="0.2">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row>
    <row r="782" spans="1:40" ht="12.75" x14ac:dyDescent="0.2">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row>
    <row r="783" spans="1:40" ht="12.75" x14ac:dyDescent="0.2">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row>
    <row r="784" spans="1:40" ht="12.75" x14ac:dyDescent="0.2">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row>
    <row r="785" spans="1:40" ht="12.75" x14ac:dyDescent="0.2">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row>
    <row r="786" spans="1:40" ht="12.75" x14ac:dyDescent="0.2">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row>
    <row r="787" spans="1:40" ht="12.75" x14ac:dyDescent="0.2">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row>
    <row r="788" spans="1:40" ht="12.75" x14ac:dyDescent="0.2">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row>
    <row r="789" spans="1:40" ht="12.75" x14ac:dyDescent="0.2">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row>
    <row r="790" spans="1:40" ht="12.75" x14ac:dyDescent="0.2">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row>
    <row r="791" spans="1:40" ht="12.75" x14ac:dyDescent="0.2">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row>
    <row r="792" spans="1:40" ht="12.75" x14ac:dyDescent="0.2">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row>
    <row r="793" spans="1:40" ht="12.75" x14ac:dyDescent="0.2">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row>
    <row r="794" spans="1:40" ht="12.75" x14ac:dyDescent="0.2">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row>
    <row r="795" spans="1:40" ht="12.75" x14ac:dyDescent="0.2">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row>
    <row r="796" spans="1:40" ht="12.75" x14ac:dyDescent="0.2">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row>
    <row r="797" spans="1:40" ht="12.75" x14ac:dyDescent="0.2">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row>
    <row r="798" spans="1:40" ht="12.75" x14ac:dyDescent="0.2">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row>
    <row r="799" spans="1:40" ht="12.75" x14ac:dyDescent="0.2">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row>
    <row r="800" spans="1:40" ht="12.75" x14ac:dyDescent="0.2">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row>
    <row r="801" spans="1:40" ht="12.75" x14ac:dyDescent="0.2">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row>
    <row r="802" spans="1:40" ht="12.75" x14ac:dyDescent="0.2">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row>
    <row r="803" spans="1:40" ht="12.75" x14ac:dyDescent="0.2">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row>
    <row r="804" spans="1:40" ht="12.75" x14ac:dyDescent="0.2">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row>
    <row r="805" spans="1:40" ht="12.75" x14ac:dyDescent="0.2">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row>
    <row r="806" spans="1:40" ht="12.75" x14ac:dyDescent="0.2">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row>
    <row r="807" spans="1:40" ht="12.75" x14ac:dyDescent="0.2">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row>
    <row r="808" spans="1:40" ht="12.75" x14ac:dyDescent="0.2">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row>
    <row r="809" spans="1:40" ht="12.75" x14ac:dyDescent="0.2">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row>
    <row r="810" spans="1:40" ht="12.75" x14ac:dyDescent="0.2">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row>
    <row r="811" spans="1:40" ht="12.75" x14ac:dyDescent="0.2">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row>
    <row r="812" spans="1:40" ht="12.75" x14ac:dyDescent="0.2">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row>
    <row r="813" spans="1:40" ht="12.75" x14ac:dyDescent="0.2">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row>
    <row r="814" spans="1:40" ht="12.75" x14ac:dyDescent="0.2">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row>
    <row r="815" spans="1:40" ht="12.75" x14ac:dyDescent="0.2">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row>
    <row r="816" spans="1:40" ht="12.75" x14ac:dyDescent="0.2">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row>
    <row r="817" spans="1:40" ht="12.75" x14ac:dyDescent="0.2">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row>
    <row r="818" spans="1:40" ht="12.75" x14ac:dyDescent="0.2">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row>
    <row r="819" spans="1:40" ht="12.75" x14ac:dyDescent="0.2">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row>
    <row r="820" spans="1:40" ht="12.75" x14ac:dyDescent="0.2">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row>
    <row r="821" spans="1:40" ht="12.75" x14ac:dyDescent="0.2">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row>
    <row r="822" spans="1:40" ht="12.75" x14ac:dyDescent="0.2">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row>
    <row r="823" spans="1:40" ht="12.75" x14ac:dyDescent="0.2">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row>
    <row r="824" spans="1:40" ht="12.75" x14ac:dyDescent="0.2">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row>
    <row r="825" spans="1:40" ht="12.75" x14ac:dyDescent="0.2">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row>
    <row r="826" spans="1:40" ht="12.75" x14ac:dyDescent="0.2">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row>
    <row r="827" spans="1:40" ht="12.75" x14ac:dyDescent="0.2">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row>
    <row r="828" spans="1:40" ht="12.75" x14ac:dyDescent="0.2">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row>
    <row r="829" spans="1:40" ht="12.75" x14ac:dyDescent="0.2">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row>
    <row r="830" spans="1:40" ht="12.75" x14ac:dyDescent="0.2">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row>
    <row r="831" spans="1:40" ht="12.75" x14ac:dyDescent="0.2">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row>
    <row r="832" spans="1:40" ht="12.75" x14ac:dyDescent="0.2">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row>
    <row r="833" spans="1:40" ht="12.75" x14ac:dyDescent="0.2">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row>
    <row r="834" spans="1:40" ht="12.75" x14ac:dyDescent="0.2">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row>
    <row r="835" spans="1:40" ht="12.75" x14ac:dyDescent="0.2">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row>
    <row r="836" spans="1:40" ht="12.75" x14ac:dyDescent="0.2">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row>
    <row r="837" spans="1:40" ht="12.75" x14ac:dyDescent="0.2">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row>
    <row r="838" spans="1:40" ht="12.75" x14ac:dyDescent="0.2">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row>
    <row r="839" spans="1:40" ht="12.75" x14ac:dyDescent="0.2">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row>
    <row r="840" spans="1:40" ht="12.75" x14ac:dyDescent="0.2">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row>
    <row r="841" spans="1:40" ht="12.75" x14ac:dyDescent="0.2">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row>
    <row r="842" spans="1:40" ht="12.75" x14ac:dyDescent="0.2">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row>
    <row r="843" spans="1:40" ht="12.75" x14ac:dyDescent="0.2">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row>
    <row r="844" spans="1:40" ht="12.75" x14ac:dyDescent="0.2">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row>
    <row r="845" spans="1:40" ht="12.75" x14ac:dyDescent="0.2">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row>
    <row r="846" spans="1:40" ht="12.75" x14ac:dyDescent="0.2">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row>
    <row r="847" spans="1:40" ht="12.75" x14ac:dyDescent="0.2">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row>
    <row r="848" spans="1:40" ht="12.75" x14ac:dyDescent="0.2">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row>
    <row r="849" spans="1:40" ht="12.75" x14ac:dyDescent="0.2">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row>
    <row r="850" spans="1:40" ht="12.75" x14ac:dyDescent="0.2">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row>
    <row r="851" spans="1:40" ht="12.75" x14ac:dyDescent="0.2">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row>
    <row r="852" spans="1:40" ht="12.75" x14ac:dyDescent="0.2">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row>
    <row r="853" spans="1:40" ht="12.75" x14ac:dyDescent="0.2">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row>
    <row r="854" spans="1:40" ht="12.75" x14ac:dyDescent="0.2">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row>
    <row r="855" spans="1:40" ht="12.75" x14ac:dyDescent="0.2">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row>
    <row r="856" spans="1:40" ht="12.75" x14ac:dyDescent="0.2">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row>
    <row r="857" spans="1:40" ht="12.75" x14ac:dyDescent="0.2">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row>
    <row r="858" spans="1:40" ht="12.75" x14ac:dyDescent="0.2">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row>
    <row r="859" spans="1:40" ht="12.75" x14ac:dyDescent="0.2">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row>
    <row r="860" spans="1:40" ht="12.75" x14ac:dyDescent="0.2">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row>
    <row r="861" spans="1:40" ht="12.75" x14ac:dyDescent="0.2">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row>
    <row r="862" spans="1:40" ht="12.75" x14ac:dyDescent="0.2">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row>
    <row r="863" spans="1:40" ht="12.75" x14ac:dyDescent="0.2">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row>
    <row r="864" spans="1:40" ht="12.75" x14ac:dyDescent="0.2">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row>
    <row r="865" spans="1:40" ht="12.75" x14ac:dyDescent="0.2">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row>
    <row r="866" spans="1:40" ht="12.75" x14ac:dyDescent="0.2">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row>
    <row r="867" spans="1:40" ht="12.75" x14ac:dyDescent="0.2">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row>
    <row r="868" spans="1:40" ht="12.75" x14ac:dyDescent="0.2">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row>
    <row r="869" spans="1:40" ht="12.75" x14ac:dyDescent="0.2">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row>
    <row r="870" spans="1:40" ht="12.75" x14ac:dyDescent="0.2">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row>
    <row r="871" spans="1:40" ht="12.75" x14ac:dyDescent="0.2">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row>
    <row r="872" spans="1:40" ht="12.75" x14ac:dyDescent="0.2">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row>
    <row r="873" spans="1:40" ht="12.75" x14ac:dyDescent="0.2">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row>
    <row r="874" spans="1:40" ht="12.75" x14ac:dyDescent="0.2">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row>
    <row r="875" spans="1:40" ht="12.75" x14ac:dyDescent="0.2">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row>
    <row r="876" spans="1:40" ht="12.75" x14ac:dyDescent="0.2">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row>
    <row r="877" spans="1:40" ht="12.75" x14ac:dyDescent="0.2">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row>
    <row r="878" spans="1:40" ht="12.75" x14ac:dyDescent="0.2">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row>
    <row r="879" spans="1:40" ht="12.75" x14ac:dyDescent="0.2">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row>
    <row r="880" spans="1:40" ht="12.75" x14ac:dyDescent="0.2">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row>
    <row r="881" spans="1:40" ht="12.75" x14ac:dyDescent="0.2">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row>
    <row r="882" spans="1:40" ht="12.75" x14ac:dyDescent="0.2">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row>
    <row r="883" spans="1:40" ht="12.75" x14ac:dyDescent="0.2">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row>
    <row r="884" spans="1:40" ht="12.75" x14ac:dyDescent="0.2">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row>
    <row r="885" spans="1:40" ht="12.75" x14ac:dyDescent="0.2">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row>
    <row r="886" spans="1:40" ht="12.75" x14ac:dyDescent="0.2">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row>
    <row r="887" spans="1:40" ht="12.75" x14ac:dyDescent="0.2">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row>
    <row r="888" spans="1:40" ht="12.75" x14ac:dyDescent="0.2">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row>
    <row r="889" spans="1:40" ht="12.75" x14ac:dyDescent="0.2">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row>
    <row r="890" spans="1:40" ht="12.75" x14ac:dyDescent="0.2">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row>
    <row r="891" spans="1:40" ht="12.75" x14ac:dyDescent="0.2">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row>
    <row r="892" spans="1:40" ht="12.75" x14ac:dyDescent="0.2">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row>
    <row r="893" spans="1:40" ht="12.75" x14ac:dyDescent="0.2">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row>
    <row r="894" spans="1:40" ht="12.75" x14ac:dyDescent="0.2">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row>
    <row r="895" spans="1:40" ht="12.75" x14ac:dyDescent="0.2">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row>
    <row r="896" spans="1:40" ht="12.75" x14ac:dyDescent="0.2">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row>
    <row r="897" spans="1:40" ht="12.75" x14ac:dyDescent="0.2">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row>
    <row r="898" spans="1:40" ht="12.75" x14ac:dyDescent="0.2">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row>
    <row r="899" spans="1:40" ht="12.75" x14ac:dyDescent="0.2">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row>
    <row r="900" spans="1:40" ht="12.75" x14ac:dyDescent="0.2">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row>
    <row r="901" spans="1:40" ht="12.75" x14ac:dyDescent="0.2">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row>
    <row r="902" spans="1:40" ht="12.75" x14ac:dyDescent="0.2">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row>
    <row r="903" spans="1:40" ht="12.75" x14ac:dyDescent="0.2">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row>
    <row r="904" spans="1:40" ht="12.75" x14ac:dyDescent="0.2">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row>
    <row r="905" spans="1:40" ht="12.75" x14ac:dyDescent="0.2">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row>
    <row r="906" spans="1:40" ht="12.75" x14ac:dyDescent="0.2">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row>
    <row r="907" spans="1:40" ht="12.75" x14ac:dyDescent="0.2">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row>
    <row r="908" spans="1:40" ht="12.75" x14ac:dyDescent="0.2">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row>
    <row r="909" spans="1:40" ht="12.75" x14ac:dyDescent="0.2">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row>
    <row r="910" spans="1:40" ht="12.75" x14ac:dyDescent="0.2">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row>
    <row r="911" spans="1:40" ht="12.75" x14ac:dyDescent="0.2">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row>
    <row r="912" spans="1:40" ht="12.75" x14ac:dyDescent="0.2">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row>
    <row r="913" spans="1:40" ht="12.75" x14ac:dyDescent="0.2">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row>
    <row r="914" spans="1:40" ht="12.75" x14ac:dyDescent="0.2">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row>
    <row r="915" spans="1:40" ht="12.75" x14ac:dyDescent="0.2">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row>
    <row r="916" spans="1:40" ht="12.75" x14ac:dyDescent="0.2">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row>
    <row r="917" spans="1:40" ht="12.75" x14ac:dyDescent="0.2">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row>
    <row r="918" spans="1:40" ht="12.75" x14ac:dyDescent="0.2">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row>
    <row r="919" spans="1:40" ht="12.75" x14ac:dyDescent="0.2">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row>
    <row r="920" spans="1:40" ht="12.75" x14ac:dyDescent="0.2">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row>
    <row r="921" spans="1:40" ht="12.75" x14ac:dyDescent="0.2">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row>
    <row r="922" spans="1:40" ht="12.75" x14ac:dyDescent="0.2">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row>
    <row r="923" spans="1:40" ht="12.75" x14ac:dyDescent="0.2">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row>
    <row r="924" spans="1:40" ht="12.75" x14ac:dyDescent="0.2">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row>
    <row r="925" spans="1:40" ht="12.75" x14ac:dyDescent="0.2">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row>
    <row r="926" spans="1:40" ht="12.75" x14ac:dyDescent="0.2">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row>
    <row r="927" spans="1:40" ht="12.75" x14ac:dyDescent="0.2">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row>
    <row r="928" spans="1:40" ht="12.75" x14ac:dyDescent="0.2">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row>
    <row r="929" spans="1:40" ht="12.75" x14ac:dyDescent="0.2">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row>
    <row r="930" spans="1:40" ht="12.75" x14ac:dyDescent="0.2">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row>
    <row r="931" spans="1:40" ht="12.75" x14ac:dyDescent="0.2">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row>
    <row r="932" spans="1:40" ht="12.75" x14ac:dyDescent="0.2">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row>
    <row r="933" spans="1:40" ht="12.75" x14ac:dyDescent="0.2">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row>
    <row r="934" spans="1:40" ht="12.75" x14ac:dyDescent="0.2">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row>
  </sheetData>
  <customSheetViews>
    <customSheetView guid="{4999FCEB-524C-4570-B758-809A69D598BB}" filter="1" showAutoFilter="1">
      <pageMargins left="0.7" right="0.7" top="0.75" bottom="0.75" header="0.3" footer="0.3"/>
      <autoFilter ref="A6:AU104"/>
      <extLst>
        <ext uri="GoogleSheetsCustomDataVersion1">
          <go:sheetsCustomData xmlns:go="http://customooxmlschemas.google.com/" filterViewId="1089880661"/>
        </ext>
      </extLst>
    </customSheetView>
    <customSheetView guid="{F867F841-93F8-46CE-9780-4F3DC755D588}" filter="1" showAutoFilter="1">
      <pageMargins left="0.7" right="0.7" top="0.75" bottom="0.75" header="0.3" footer="0.3"/>
      <autoFilter ref="A6:AU104">
        <filterColumn colId="37">
          <filters>
            <filter val="1. Hacer controles a las afueras de la Terminal, verificando el coorrecto e integral cumplimiento de los requisitos de los vehículos con despacho por medio del grupo de control externo y/o personal a cargo de la Dirección."/>
            <filter val="Actualizar el Plan Anual de Adquisiciones, según requerimientos de los Lideres del proyecto, para posterior reporte a la alta Dirección"/>
            <filter val="Adelantar reuniones con el Consorcio ADITT ASOTRANS, para verificar la correcta ejecución del programa de seguidad Víal"/>
            <filter val="Dar a conocer al personal de la Terminal el código de integridad y la obligatoriedad de su adherencia a través de la inducción y reinducción."/>
            <filter val="Ejercer una debida supervición del contrato la cual se asegure del cumplimiento de las obligaciones de y del cumplimineto de la cláusula de confidencialidad de la información."/>
            <filter val="Establecer a cada usuario en el active directory contraseña segura con opcion de cambio y politica de cambio cada dos meses"/>
            <filter val="Establecer a cada usuario en el active directory el cierre de sesion por inactividad a tres minutos"/>
            <filter val="Realizar anualmente la proyeccion de necesidades para el año siguiente el cual sirve como rutero para la adquisicion de productos y servicios"/>
            <filter val="Realizar el monitoreo a las alertas e informes emitidos por el antivirus"/>
            <filter val="Realizar jornadas bimestrales de sensibilización con los trabajadores suceptibles a recibir dádivas en el desarrollo de sus funciones,_x000a_Realizar revisiones aleatorias al CCTV con apoyo de la Dirección de Seguridad Operacional."/>
            <filter val="Realizar jornadas bimestrales de sensibilización con los trabajadores suceptibles a recibir dádivas._x000a__x000a_Controles aleatorios en la perifería de las Terminales y/o Ciudad con personal a cargo de la Dirección y/o Grupo de Control Externo."/>
            <filter val="Realizar jornadas sensibilización con los trabajadores suceptibles a recibir dádivas en el desarrollo de sus funciones."/>
            <filter val="Verificar de los beneficios tributarios para las mejoras en la disposición de los recursos"/>
            <filter val="Verificar la elaboración de los CDP con doble firma de aprobación, Cruce de la información con el presupuestos aprobado, Verificación del PAA."/>
            <filter val="Verificar los informes del sistema WebManager para validar"/>
          </filters>
        </filterColumn>
      </autoFilter>
      <extLst>
        <ext uri="GoogleSheetsCustomDataVersion1">
          <go:sheetsCustomData xmlns:go="http://customooxmlschemas.google.com/" filterViewId="1340649565"/>
        </ext>
      </extLst>
    </customSheetView>
    <customSheetView guid="{F349425F-F249-4110-899B-5D09CD851A2A}" filter="1" showAutoFilter="1">
      <pageMargins left="0.7" right="0.7" top="0.75" bottom="0.75" header="0.3" footer="0.3"/>
      <autoFilter ref="A6:AU104">
        <filterColumn colId="37">
          <filters>
            <filter val="1. Hacer controles a las afueras de la Terminal, verificando el coorrecto e integral cumplimiento de los requisitos de los vehículos con despacho por medio del grupo de control externo y/o personal a cargo de la Dirección."/>
            <filter val="Actualizar el Plan Anual de Adquisiciones, según requerimientos de los Lideres del proyecto, para posterior reporte a la alta Dirección"/>
            <filter val="Adelantar reuniones con el Consorcio ADITT ASOTRANS, para verificar la correcta ejecución del programa de seguidad Víal"/>
            <filter val="Dar a conocer al personal de la Terminal el código de integridad y la obligatoriedad de su adherencia a través de la inducción y reinducción."/>
            <filter val="Ejercer una debida supervición del contrato la cual se asegure del cumplimiento de las obligaciones de y del cumplimineto de la cláusula de confidencialidad de la información."/>
            <filter val="Establecer a cada usuario en el active directory contraseña segura con opcion de cambio y politica de cambio cada dos meses"/>
            <filter val="Establecer a cada usuario en el active directory el cierre de sesion por inactividad a tres minutos"/>
            <filter val="Realizar anualmente la proyeccion de necesidades para el año siguiente el cual sirve como rutero para la adquisicion de productos y servicios"/>
            <filter val="Realizar el monitoreo a las alertas e informes emitidos por el antivirus"/>
            <filter val="Realizar jornadas bimestrales de sensibilización con los trabajadores suceptibles a recibir dádivas en el desarrollo de sus funciones,_x000a_Realizar revisiones aleatorias al CCTV con apoyo de la Dirección de Seguridad Operacional."/>
            <filter val="Realizar jornadas bimestrales de sensibilización con los trabajadores suceptibles a recibir dádivas._x000a__x000a_Controles aleatorios en la perifería de las Terminales y/o Ciudad con personal a cargo de la Dirección y/o Grupo de Control Externo."/>
            <filter val="Realizar jornadas sensibilización con los trabajadores suceptibles a recibir dádivas en el desarrollo de sus funciones."/>
            <filter val="Verificar de los beneficios tributarios para las mejoras en la disposición de los recursos"/>
            <filter val="Verificar la elaboración de los CDP con doble firma de aprobación, Cruce de la información con el presupuestos aprobado, Verificación del PAA."/>
            <filter val="Verificar los informes del sistema WebManager para validar"/>
          </filters>
        </filterColumn>
      </autoFilter>
      <extLst>
        <ext uri="GoogleSheetsCustomDataVersion1">
          <go:sheetsCustomData xmlns:go="http://customooxmlschemas.google.com/" filterViewId="1510794246"/>
        </ext>
      </extLst>
    </customSheetView>
    <customSheetView guid="{A126E35B-7461-41B8-9908-1AC1D8371765}" filter="1" showAutoFilter="1">
      <pageMargins left="0.7" right="0.7" top="0.75" bottom="0.75" header="0.3" footer="0.3"/>
      <autoFilter ref="A6:AP104"/>
      <extLst>
        <ext uri="GoogleSheetsCustomDataVersion1">
          <go:sheetsCustomData xmlns:go="http://customooxmlschemas.google.com/" filterViewId="1700677022"/>
        </ext>
      </extLst>
    </customSheetView>
  </customSheetViews>
  <mergeCells count="49">
    <mergeCell ref="W5:AC5"/>
    <mergeCell ref="A1:E3"/>
    <mergeCell ref="F1:AN2"/>
    <mergeCell ref="F3:AJ3"/>
    <mergeCell ref="A4:L4"/>
    <mergeCell ref="M4:S4"/>
    <mergeCell ref="T4:AJ4"/>
    <mergeCell ref="P13:P14"/>
    <mergeCell ref="Q13:Q14"/>
    <mergeCell ref="R13:R14"/>
    <mergeCell ref="S13:S14"/>
    <mergeCell ref="I13:I14"/>
    <mergeCell ref="J13:J14"/>
    <mergeCell ref="K13:K14"/>
    <mergeCell ref="L13:L14"/>
    <mergeCell ref="M13:M14"/>
    <mergeCell ref="N13:N14"/>
    <mergeCell ref="O13:O14"/>
    <mergeCell ref="G22:G23"/>
    <mergeCell ref="H22:H23"/>
    <mergeCell ref="I22:I23"/>
    <mergeCell ref="J22:J23"/>
    <mergeCell ref="A13:A14"/>
    <mergeCell ref="C13:C14"/>
    <mergeCell ref="D13:D14"/>
    <mergeCell ref="E13:E14"/>
    <mergeCell ref="F13:F14"/>
    <mergeCell ref="G13:G14"/>
    <mergeCell ref="H13:H14"/>
    <mergeCell ref="A40:A42"/>
    <mergeCell ref="B40:B42"/>
    <mergeCell ref="C40:C42"/>
    <mergeCell ref="D40:D42"/>
    <mergeCell ref="F40:F42"/>
    <mergeCell ref="J40:J42"/>
    <mergeCell ref="K40:K42"/>
    <mergeCell ref="L40:L42"/>
    <mergeCell ref="M40:M42"/>
    <mergeCell ref="N40:N42"/>
    <mergeCell ref="A43:A44"/>
    <mergeCell ref="B43:B44"/>
    <mergeCell ref="C43:C44"/>
    <mergeCell ref="D43:D44"/>
    <mergeCell ref="F43:F44"/>
    <mergeCell ref="J43:J44"/>
    <mergeCell ref="K43:K44"/>
    <mergeCell ref="L43:L44"/>
    <mergeCell ref="M43:M44"/>
    <mergeCell ref="N43:N44"/>
  </mergeCells>
  <conditionalFormatting sqref="N22:N26 N33:N40 N46:N47 AE8:AE9 Q8:Q9 N8:N12 Q12:Q13 N15:N17 Q15:Q17 AE16:AE17 N43">
    <cfRule type="cellIs" dxfId="495" priority="1" operator="equal">
      <formula>"Muy Alta"</formula>
    </cfRule>
  </conditionalFormatting>
  <conditionalFormatting sqref="N22:N26 N33:N40 N46:N47 AE8:AE9 Q8:Q9 N8:N12 Q12:Q13 N15:N17 Q15:Q17 AE16:AE17 N43">
    <cfRule type="cellIs" dxfId="494" priority="2" operator="equal">
      <formula>"Alta"</formula>
    </cfRule>
  </conditionalFormatting>
  <conditionalFormatting sqref="N22:N26 N33:N40 N46:N47 AE8:AE9 Q8:Q9 N8:N12 Q12:Q13 N15:N17 Q15:Q17 AE16:AE17 N43">
    <cfRule type="cellIs" dxfId="493" priority="3" operator="equal">
      <formula>"Media"</formula>
    </cfRule>
  </conditionalFormatting>
  <conditionalFormatting sqref="N22:N26 N33:N40 N46:N47 AE8:AE9 Q8:Q9 N8:N12 Q12:Q13 N15:N17 Q15:Q17 AE16:AE17 N43">
    <cfRule type="cellIs" dxfId="492" priority="4" operator="equal">
      <formula>"Baja"</formula>
    </cfRule>
  </conditionalFormatting>
  <conditionalFormatting sqref="N22:N26 N33:N40 N46:N47 AE8:AE9 Q8:Q9 N8:N12 Q12:Q13 N15:N17 Q15:Q17 AE16:AE17 N43">
    <cfRule type="cellIs" dxfId="491" priority="5" operator="equal">
      <formula>"Muy Baja"</formula>
    </cfRule>
  </conditionalFormatting>
  <conditionalFormatting sqref="Q22:Q26 Q33:Q43 Q46:Q47 Q8:Q9 Q12:Q13 Q15:Q17">
    <cfRule type="containsText" dxfId="490" priority="6" operator="containsText" text="Catastrófico">
      <formula>NOT(ISERROR(SEARCH(("Catastrófico"),(Q8))))</formula>
    </cfRule>
  </conditionalFormatting>
  <conditionalFormatting sqref="Q22:Q26 Q33:Q43 Q46:Q47 Q8:Q9 Q12:Q13 Q15:Q17">
    <cfRule type="containsText" dxfId="489" priority="7" operator="containsText" text="Mayor">
      <formula>NOT(ISERROR(SEARCH(("Mayor"),(Q8))))</formula>
    </cfRule>
  </conditionalFormatting>
  <conditionalFormatting sqref="Q22:Q26 Q33:Q43 Q46:Q47 Q8:Q9 Q12:Q13 Q15:Q17">
    <cfRule type="containsText" dxfId="488" priority="8" operator="containsText" text="Moderado">
      <formula>NOT(ISERROR(SEARCH(("Moderado"),(Q8))))</formula>
    </cfRule>
  </conditionalFormatting>
  <conditionalFormatting sqref="Q22:Q26 Q33:Q43 Q46:Q47 Q8:Q9 Q12:Q13 Q15:Q17">
    <cfRule type="containsText" dxfId="487" priority="9" operator="containsText" text="Menor">
      <formula>NOT(ISERROR(SEARCH(("Menor"),(Q8))))</formula>
    </cfRule>
  </conditionalFormatting>
  <conditionalFormatting sqref="Q22:Q26 Q33:Q43 Q46:Q47 Q8:Q9 Q12:Q13 Q15:Q17">
    <cfRule type="containsText" dxfId="486" priority="10" operator="containsText" text="Leve">
      <formula>NOT(ISERROR(SEARCH(("Leve"),(Q8))))</formula>
    </cfRule>
  </conditionalFormatting>
  <conditionalFormatting sqref="Q22:Q26 Q33:Q43 Q46:Q47">
    <cfRule type="cellIs" dxfId="485" priority="11" operator="equal">
      <formula>"Muy Alta"</formula>
    </cfRule>
  </conditionalFormatting>
  <conditionalFormatting sqref="Q22:Q26 Q33:Q43 Q46:Q47">
    <cfRule type="cellIs" dxfId="484" priority="12" operator="equal">
      <formula>"Alta"</formula>
    </cfRule>
  </conditionalFormatting>
  <conditionalFormatting sqref="Q22:Q26 Q33:Q43 Q46:Q47">
    <cfRule type="cellIs" dxfId="483" priority="13" operator="equal">
      <formula>"Media"</formula>
    </cfRule>
  </conditionalFormatting>
  <conditionalFormatting sqref="Q22:Q26 Q33:Q43 Q46:Q47">
    <cfRule type="cellIs" dxfId="482" priority="14" operator="equal">
      <formula>"Baja"</formula>
    </cfRule>
  </conditionalFormatting>
  <conditionalFormatting sqref="Q22:Q26 Q33:Q43 Q46:Q47">
    <cfRule type="cellIs" dxfId="481" priority="15" operator="equal">
      <formula>"Muy Baja"</formula>
    </cfRule>
  </conditionalFormatting>
  <conditionalFormatting sqref="AE12">
    <cfRule type="cellIs" dxfId="480" priority="16" operator="equal">
      <formula>"Muy Alta"</formula>
    </cfRule>
  </conditionalFormatting>
  <conditionalFormatting sqref="AE12">
    <cfRule type="cellIs" dxfId="479" priority="17" operator="equal">
      <formula>"Alta"</formula>
    </cfRule>
  </conditionalFormatting>
  <conditionalFormatting sqref="AE12">
    <cfRule type="cellIs" dxfId="478" priority="18" operator="equal">
      <formula>"Media"</formula>
    </cfRule>
  </conditionalFormatting>
  <conditionalFormatting sqref="AE12">
    <cfRule type="cellIs" dxfId="477" priority="19" operator="equal">
      <formula>"Baja"</formula>
    </cfRule>
  </conditionalFormatting>
  <conditionalFormatting sqref="AE12">
    <cfRule type="cellIs" dxfId="476" priority="20" operator="equal">
      <formula>"Muy Baja"</formula>
    </cfRule>
  </conditionalFormatting>
  <conditionalFormatting sqref="AG12 AG22:AG26 AG33:AG43 AG46:AG47 AG8:AG9 AG16:AG17">
    <cfRule type="cellIs" dxfId="475" priority="21" operator="equal">
      <formula>"Catastrófico"</formula>
    </cfRule>
  </conditionalFormatting>
  <conditionalFormatting sqref="AG12 AG22:AG26 AG33:AG43 AG46:AG47 AG8:AG9 AG16:AG17">
    <cfRule type="cellIs" dxfId="474" priority="22" operator="equal">
      <formula>"Mayor"</formula>
    </cfRule>
  </conditionalFormatting>
  <conditionalFormatting sqref="AG12 AG22:AG26 AG33:AG43 AG46:AG47 AG8:AG9 AG16:AG17">
    <cfRule type="cellIs" dxfId="473" priority="23" operator="equal">
      <formula>"Moderado"</formula>
    </cfRule>
  </conditionalFormatting>
  <conditionalFormatting sqref="AG12 AG22:AG26 AG33:AG43 AG46:AG47 AG8:AG9 AG16:AG17">
    <cfRule type="cellIs" dxfId="472" priority="24" operator="equal">
      <formula>"Menor"</formula>
    </cfRule>
  </conditionalFormatting>
  <conditionalFormatting sqref="AG12 AG22:AG26 AG33:AG43 AG46:AG47 AG8:AG9 AG16:AG17">
    <cfRule type="cellIs" dxfId="471" priority="25" operator="equal">
      <formula>"Leve"</formula>
    </cfRule>
  </conditionalFormatting>
  <conditionalFormatting sqref="AI12 S22:S26 AI22:AI26 S33:S43 AI33:AI43 S46:S47 AI46:AI47 S8:S9 AI8:AI9 S13 S15:S17 AI16:AI17">
    <cfRule type="cellIs" dxfId="470" priority="26" operator="equal">
      <formula>"Extremo"</formula>
    </cfRule>
  </conditionalFormatting>
  <conditionalFormatting sqref="AI12 S22:S26 AI22:AI26 S33:S43 AI33:AI43 S46:S47 AI46:AI47 S8:S9 AI8:AI9 S13 S15:S17 AI16:AI17">
    <cfRule type="cellIs" dxfId="469" priority="27" operator="equal">
      <formula>"Alto"</formula>
    </cfRule>
  </conditionalFormatting>
  <conditionalFormatting sqref="AI12 S22:S26 AI22:AI26 S33:S43 AI33:AI43 S46:S47 AI46:AI47 S8:S9 AI8:AI9 S13 S15:S17 AI16:AI17">
    <cfRule type="cellIs" dxfId="468" priority="28" operator="equal">
      <formula>"Moderado"</formula>
    </cfRule>
  </conditionalFormatting>
  <conditionalFormatting sqref="AI12 S22:S26 AI22:AI26 S33:S43 AI33:AI43 S46:S47 AI46:AI47 S8:S9 AI8:AI9 S13 S15:S17 AI16:AI17">
    <cfRule type="cellIs" dxfId="467" priority="29" operator="equal">
      <formula>"Bajo"</formula>
    </cfRule>
  </conditionalFormatting>
  <conditionalFormatting sqref="F22:F26 F33:F40 F47 F8:F13 F15:F17 F43">
    <cfRule type="containsText" dxfId="466" priority="30" operator="containsText" text="Oportunidad">
      <formula>NOT(ISERROR(SEARCH(("Oportunidad"),(F8))))</formula>
    </cfRule>
  </conditionalFormatting>
  <conditionalFormatting sqref="F22:F26 F33:F40 F47 F8:F13 F15:F17 F43">
    <cfRule type="containsText" dxfId="465" priority="31" operator="containsText" text="Oportunidad">
      <formula>NOT(ISERROR(SEARCH(("Oportunidad"),(F8))))</formula>
    </cfRule>
  </conditionalFormatting>
  <conditionalFormatting sqref="F22:F26 F33:F40 F47 F8:F13 F15:F17 F43">
    <cfRule type="containsText" dxfId="464" priority="32" operator="containsText" text="Riesgo">
      <formula>NOT(ISERROR(SEARCH(("Riesgo"),(F8))))</formula>
    </cfRule>
  </conditionalFormatting>
  <conditionalFormatting sqref="S12">
    <cfRule type="cellIs" dxfId="463" priority="33" operator="equal">
      <formula>"Extremo"</formula>
    </cfRule>
  </conditionalFormatting>
  <conditionalFormatting sqref="S12">
    <cfRule type="cellIs" dxfId="462" priority="34" operator="equal">
      <formula>"Alto"</formula>
    </cfRule>
  </conditionalFormatting>
  <conditionalFormatting sqref="S12">
    <cfRule type="cellIs" dxfId="461" priority="35" operator="equal">
      <formula>"Moderado"</formula>
    </cfRule>
  </conditionalFormatting>
  <conditionalFormatting sqref="S12">
    <cfRule type="cellIs" dxfId="460" priority="36" operator="equal">
      <formula>"Bajo"</formula>
    </cfRule>
  </conditionalFormatting>
  <conditionalFormatting sqref="F46">
    <cfRule type="containsText" dxfId="459" priority="115" operator="containsText" text="Oportunidad">
      <formula>NOT(ISERROR(SEARCH(("Oportunidad"),(F46))))</formula>
    </cfRule>
  </conditionalFormatting>
  <conditionalFormatting sqref="F46">
    <cfRule type="containsText" dxfId="458" priority="116" operator="containsText" text="Oportunidad">
      <formula>NOT(ISERROR(SEARCH(("Oportunidad"),(F46))))</formula>
    </cfRule>
  </conditionalFormatting>
  <conditionalFormatting sqref="F46">
    <cfRule type="containsText" dxfId="457" priority="117" operator="containsText" text="Riesgo">
      <formula>NOT(ISERROR(SEARCH(("Riesgo"),(F46))))</formula>
    </cfRule>
  </conditionalFormatting>
  <conditionalFormatting sqref="N48:N55">
    <cfRule type="cellIs" dxfId="456" priority="145" operator="equal">
      <formula>"Muy Alta"</formula>
    </cfRule>
  </conditionalFormatting>
  <conditionalFormatting sqref="N48:N55">
    <cfRule type="cellIs" dxfId="455" priority="146" operator="equal">
      <formula>"Alta"</formula>
    </cfRule>
  </conditionalFormatting>
  <conditionalFormatting sqref="N48:N55">
    <cfRule type="cellIs" dxfId="454" priority="147" operator="equal">
      <formula>"Media"</formula>
    </cfRule>
  </conditionalFormatting>
  <conditionalFormatting sqref="N48:N55">
    <cfRule type="cellIs" dxfId="453" priority="148" operator="equal">
      <formula>"Baja"</formula>
    </cfRule>
  </conditionalFormatting>
  <conditionalFormatting sqref="N48:N55">
    <cfRule type="cellIs" dxfId="452" priority="149" operator="equal">
      <formula>"Muy Baja"</formula>
    </cfRule>
  </conditionalFormatting>
  <conditionalFormatting sqref="F48">
    <cfRule type="containsText" dxfId="451" priority="150" operator="containsText" text="Oportunidad">
      <formula>NOT(ISERROR(SEARCH(("Oportunidad"),(F48))))</formula>
    </cfRule>
  </conditionalFormatting>
  <conditionalFormatting sqref="F48">
    <cfRule type="containsText" dxfId="450" priority="151" operator="containsText" text="Oportunidad">
      <formula>NOT(ISERROR(SEARCH(("Oportunidad"),(F48))))</formula>
    </cfRule>
  </conditionalFormatting>
  <conditionalFormatting sqref="F48">
    <cfRule type="containsText" dxfId="449" priority="152" operator="containsText" text="Riesgo">
      <formula>NOT(ISERROR(SEARCH(("Riesgo"),(F48))))</formula>
    </cfRule>
  </conditionalFormatting>
  <conditionalFormatting sqref="Q48:Q55">
    <cfRule type="containsText" dxfId="448" priority="153" operator="containsText" text="Catastrófico">
      <formula>NOT(ISERROR(SEARCH(("Catastrófico"),(Q48))))</formula>
    </cfRule>
  </conditionalFormatting>
  <conditionalFormatting sqref="Q48:Q55">
    <cfRule type="containsText" dxfId="447" priority="154" operator="containsText" text="Mayor">
      <formula>NOT(ISERROR(SEARCH(("Mayor"),(Q48))))</formula>
    </cfRule>
  </conditionalFormatting>
  <conditionalFormatting sqref="Q48:Q55">
    <cfRule type="containsText" dxfId="446" priority="155" operator="containsText" text="Moderado">
      <formula>NOT(ISERROR(SEARCH(("Moderado"),(Q48))))</formula>
    </cfRule>
  </conditionalFormatting>
  <conditionalFormatting sqref="Q48:Q55">
    <cfRule type="containsText" dxfId="445" priority="156" operator="containsText" text="Menor">
      <formula>NOT(ISERROR(SEARCH(("Menor"),(Q48))))</formula>
    </cfRule>
  </conditionalFormatting>
  <conditionalFormatting sqref="Q48:Q55">
    <cfRule type="containsText" dxfId="444" priority="157" operator="containsText" text="Leve">
      <formula>NOT(ISERROR(SEARCH(("Leve"),(Q48))))</formula>
    </cfRule>
  </conditionalFormatting>
  <conditionalFormatting sqref="Q48:Q55">
    <cfRule type="cellIs" dxfId="443" priority="158" operator="equal">
      <formula>"Muy Alta"</formula>
    </cfRule>
  </conditionalFormatting>
  <conditionalFormatting sqref="Q48:Q55">
    <cfRule type="cellIs" dxfId="442" priority="159" operator="equal">
      <formula>"Alta"</formula>
    </cfRule>
  </conditionalFormatting>
  <conditionalFormatting sqref="Q48:Q55">
    <cfRule type="cellIs" dxfId="441" priority="160" operator="equal">
      <formula>"Media"</formula>
    </cfRule>
  </conditionalFormatting>
  <conditionalFormatting sqref="Q48:Q55">
    <cfRule type="cellIs" dxfId="440" priority="161" operator="equal">
      <formula>"Baja"</formula>
    </cfRule>
  </conditionalFormatting>
  <conditionalFormatting sqref="Q48:Q55">
    <cfRule type="cellIs" dxfId="439" priority="162" operator="equal">
      <formula>"Muy Baja"</formula>
    </cfRule>
  </conditionalFormatting>
  <conditionalFormatting sqref="S48:S55">
    <cfRule type="cellIs" dxfId="438" priority="163" operator="equal">
      <formula>"Extremo"</formula>
    </cfRule>
  </conditionalFormatting>
  <conditionalFormatting sqref="S48:S55">
    <cfRule type="cellIs" dxfId="437" priority="164" operator="equal">
      <formula>"Alto"</formula>
    </cfRule>
  </conditionalFormatting>
  <conditionalFormatting sqref="S48:S55">
    <cfRule type="cellIs" dxfId="436" priority="165" operator="equal">
      <formula>"Moderado"</formula>
    </cfRule>
  </conditionalFormatting>
  <conditionalFormatting sqref="S48:S55">
    <cfRule type="cellIs" dxfId="435" priority="166" operator="equal">
      <formula>"Bajo"</formula>
    </cfRule>
  </conditionalFormatting>
  <conditionalFormatting sqref="AG48:AG55">
    <cfRule type="cellIs" dxfId="434" priority="167" operator="equal">
      <formula>"Catastrófico"</formula>
    </cfRule>
  </conditionalFormatting>
  <conditionalFormatting sqref="AG48:AG55">
    <cfRule type="cellIs" dxfId="433" priority="168" operator="equal">
      <formula>"Mayor"</formula>
    </cfRule>
  </conditionalFormatting>
  <conditionalFormatting sqref="AG48:AG55">
    <cfRule type="cellIs" dxfId="432" priority="169" operator="equal">
      <formula>"Moderado"</formula>
    </cfRule>
  </conditionalFormatting>
  <conditionalFormatting sqref="AG48:AG55">
    <cfRule type="cellIs" dxfId="431" priority="170" operator="equal">
      <formula>"Menor"</formula>
    </cfRule>
  </conditionalFormatting>
  <conditionalFormatting sqref="AG48:AG55">
    <cfRule type="cellIs" dxfId="430" priority="171" operator="equal">
      <formula>"Leve"</formula>
    </cfRule>
  </conditionalFormatting>
  <conditionalFormatting sqref="AI48:AI55">
    <cfRule type="cellIs" dxfId="429" priority="172" operator="equal">
      <formula>"Extremo"</formula>
    </cfRule>
  </conditionalFormatting>
  <conditionalFormatting sqref="AI48:AI55">
    <cfRule type="cellIs" dxfId="428" priority="173" operator="equal">
      <formula>"Alto"</formula>
    </cfRule>
  </conditionalFormatting>
  <conditionalFormatting sqref="AI48:AI55">
    <cfRule type="cellIs" dxfId="427" priority="174" operator="equal">
      <formula>"Moderado"</formula>
    </cfRule>
  </conditionalFormatting>
  <conditionalFormatting sqref="AI48:AI55">
    <cfRule type="cellIs" dxfId="426" priority="175" operator="equal">
      <formula>"Bajo"</formula>
    </cfRule>
  </conditionalFormatting>
  <conditionalFormatting sqref="N7">
    <cfRule type="cellIs" dxfId="425" priority="176" operator="equal">
      <formula>"Muy Alta"</formula>
    </cfRule>
  </conditionalFormatting>
  <conditionalFormatting sqref="N7">
    <cfRule type="cellIs" dxfId="424" priority="177" operator="equal">
      <formula>"Alta"</formula>
    </cfRule>
  </conditionalFormatting>
  <conditionalFormatting sqref="N7">
    <cfRule type="cellIs" dxfId="423" priority="178" operator="equal">
      <formula>"Media"</formula>
    </cfRule>
  </conditionalFormatting>
  <conditionalFormatting sqref="N7">
    <cfRule type="cellIs" dxfId="422" priority="179" operator="equal">
      <formula>"Baja"</formula>
    </cfRule>
  </conditionalFormatting>
  <conditionalFormatting sqref="N7">
    <cfRule type="cellIs" dxfId="421" priority="180" operator="equal">
      <formula>"Muy Baja"</formula>
    </cfRule>
  </conditionalFormatting>
  <conditionalFormatting sqref="Q7">
    <cfRule type="containsText" dxfId="420" priority="181" operator="containsText" text="Catastrófico">
      <formula>NOT(ISERROR(SEARCH(("Catastrófico"),(Q7))))</formula>
    </cfRule>
  </conditionalFormatting>
  <conditionalFormatting sqref="Q7">
    <cfRule type="containsText" dxfId="419" priority="182" operator="containsText" text="Mayor">
      <formula>NOT(ISERROR(SEARCH(("Mayor"),(Q7))))</formula>
    </cfRule>
  </conditionalFormatting>
  <conditionalFormatting sqref="Q7">
    <cfRule type="containsText" dxfId="418" priority="183" operator="containsText" text="Moderado">
      <formula>NOT(ISERROR(SEARCH(("Moderado"),(Q7))))</formula>
    </cfRule>
  </conditionalFormatting>
  <conditionalFormatting sqref="Q7">
    <cfRule type="containsText" dxfId="417" priority="184" operator="containsText" text="Menor">
      <formula>NOT(ISERROR(SEARCH(("Menor"),(Q7))))</formula>
    </cfRule>
  </conditionalFormatting>
  <conditionalFormatting sqref="Q7">
    <cfRule type="containsText" dxfId="416" priority="185" operator="containsText" text="Leve">
      <formula>NOT(ISERROR(SEARCH(("Leve"),(Q7))))</formula>
    </cfRule>
  </conditionalFormatting>
  <conditionalFormatting sqref="Q7">
    <cfRule type="cellIs" dxfId="415" priority="186" operator="equal">
      <formula>"Muy Alta"</formula>
    </cfRule>
  </conditionalFormatting>
  <conditionalFormatting sqref="Q7">
    <cfRule type="cellIs" dxfId="414" priority="187" operator="equal">
      <formula>"Alta"</formula>
    </cfRule>
  </conditionalFormatting>
  <conditionalFormatting sqref="Q7">
    <cfRule type="cellIs" dxfId="413" priority="188" operator="equal">
      <formula>"Media"</formula>
    </cfRule>
  </conditionalFormatting>
  <conditionalFormatting sqref="Q7">
    <cfRule type="cellIs" dxfId="412" priority="189" operator="equal">
      <formula>"Baja"</formula>
    </cfRule>
  </conditionalFormatting>
  <conditionalFormatting sqref="Q7">
    <cfRule type="cellIs" dxfId="411" priority="190" operator="equal">
      <formula>"Muy Baja"</formula>
    </cfRule>
  </conditionalFormatting>
  <conditionalFormatting sqref="F7">
    <cfRule type="containsText" dxfId="410" priority="191" operator="containsText" text="Oportunidad">
      <formula>NOT(ISERROR(SEARCH(("Oportunidad"),(F7))))</formula>
    </cfRule>
  </conditionalFormatting>
  <conditionalFormatting sqref="F7">
    <cfRule type="containsText" dxfId="409" priority="192" operator="containsText" text="Oportunidad">
      <formula>NOT(ISERROR(SEARCH(("Oportunidad"),(F7))))</formula>
    </cfRule>
  </conditionalFormatting>
  <conditionalFormatting sqref="F7">
    <cfRule type="containsText" dxfId="408" priority="193" operator="containsText" text="Riesgo">
      <formula>NOT(ISERROR(SEARCH(("Riesgo"),(F7))))</formula>
    </cfRule>
  </conditionalFormatting>
  <conditionalFormatting sqref="S7">
    <cfRule type="cellIs" dxfId="407" priority="194" operator="equal">
      <formula>"Extremo"</formula>
    </cfRule>
  </conditionalFormatting>
  <conditionalFormatting sqref="S7">
    <cfRule type="cellIs" dxfId="406" priority="195" operator="equal">
      <formula>"Alto"</formula>
    </cfRule>
  </conditionalFormatting>
  <conditionalFormatting sqref="S7">
    <cfRule type="cellIs" dxfId="405" priority="196" operator="equal">
      <formula>"Moderado"</formula>
    </cfRule>
  </conditionalFormatting>
  <conditionalFormatting sqref="S7">
    <cfRule type="cellIs" dxfId="404" priority="197" operator="equal">
      <formula>"Bajo"</formula>
    </cfRule>
  </conditionalFormatting>
  <conditionalFormatting sqref="AE7">
    <cfRule type="cellIs" dxfId="403" priority="198" operator="equal">
      <formula>"Muy Alta"</formula>
    </cfRule>
  </conditionalFormatting>
  <conditionalFormatting sqref="AE7">
    <cfRule type="cellIs" dxfId="402" priority="199" operator="equal">
      <formula>"Alta"</formula>
    </cfRule>
  </conditionalFormatting>
  <conditionalFormatting sqref="AE7">
    <cfRule type="cellIs" dxfId="401" priority="200" operator="equal">
      <formula>"Media"</formula>
    </cfRule>
  </conditionalFormatting>
  <conditionalFormatting sqref="AE7">
    <cfRule type="cellIs" dxfId="400" priority="201" operator="equal">
      <formula>"Baja"</formula>
    </cfRule>
  </conditionalFormatting>
  <conditionalFormatting sqref="AE7">
    <cfRule type="cellIs" dxfId="399" priority="202" operator="equal">
      <formula>"Muy Baja"</formula>
    </cfRule>
  </conditionalFormatting>
  <conditionalFormatting sqref="AG7">
    <cfRule type="cellIs" dxfId="398" priority="203" operator="equal">
      <formula>"Catastrófico"</formula>
    </cfRule>
  </conditionalFormatting>
  <conditionalFormatting sqref="AG7">
    <cfRule type="cellIs" dxfId="397" priority="204" operator="equal">
      <formula>"Mayor"</formula>
    </cfRule>
  </conditionalFormatting>
  <conditionalFormatting sqref="AG7">
    <cfRule type="cellIs" dxfId="396" priority="205" operator="equal">
      <formula>"Moderado"</formula>
    </cfRule>
  </conditionalFormatting>
  <conditionalFormatting sqref="AG7">
    <cfRule type="cellIs" dxfId="395" priority="206" operator="equal">
      <formula>"Menor"</formula>
    </cfRule>
  </conditionalFormatting>
  <conditionalFormatting sqref="AG7">
    <cfRule type="cellIs" dxfId="394" priority="207" operator="equal">
      <formula>"Leve"</formula>
    </cfRule>
  </conditionalFormatting>
  <conditionalFormatting sqref="AI7">
    <cfRule type="cellIs" dxfId="393" priority="208" operator="equal">
      <formula>"Extremo"</formula>
    </cfRule>
  </conditionalFormatting>
  <conditionalFormatting sqref="AI7">
    <cfRule type="cellIs" dxfId="392" priority="209" operator="equal">
      <formula>"Alto"</formula>
    </cfRule>
  </conditionalFormatting>
  <conditionalFormatting sqref="AI7">
    <cfRule type="cellIs" dxfId="391" priority="210" operator="equal">
      <formula>"Moderado"</formula>
    </cfRule>
  </conditionalFormatting>
  <conditionalFormatting sqref="AI7">
    <cfRule type="cellIs" dxfId="390" priority="211" operator="equal">
      <formula>"Bajo"</formula>
    </cfRule>
  </conditionalFormatting>
  <conditionalFormatting sqref="N18">
    <cfRule type="cellIs" dxfId="389" priority="320" operator="equal">
      <formula>"Muy Alta"</formula>
    </cfRule>
  </conditionalFormatting>
  <conditionalFormatting sqref="N18">
    <cfRule type="cellIs" dxfId="388" priority="321" operator="equal">
      <formula>"Alta"</formula>
    </cfRule>
  </conditionalFormatting>
  <conditionalFormatting sqref="N18">
    <cfRule type="cellIs" dxfId="387" priority="322" operator="equal">
      <formula>"Media"</formula>
    </cfRule>
  </conditionalFormatting>
  <conditionalFormatting sqref="N18">
    <cfRule type="cellIs" dxfId="386" priority="323" operator="equal">
      <formula>"Baja"</formula>
    </cfRule>
  </conditionalFormatting>
  <conditionalFormatting sqref="N18">
    <cfRule type="cellIs" dxfId="385" priority="324" operator="equal">
      <formula>"Muy Baja"</formula>
    </cfRule>
  </conditionalFormatting>
  <conditionalFormatting sqref="Q18">
    <cfRule type="containsText" dxfId="384" priority="325" operator="containsText" text="Catastrófico">
      <formula>NOT(ISERROR(SEARCH(("Catastrófico"),(Q18))))</formula>
    </cfRule>
  </conditionalFormatting>
  <conditionalFormatting sqref="Q18">
    <cfRule type="containsText" dxfId="383" priority="326" operator="containsText" text="Mayor">
      <formula>NOT(ISERROR(SEARCH(("Mayor"),(Q18))))</formula>
    </cfRule>
  </conditionalFormatting>
  <conditionalFormatting sqref="Q18">
    <cfRule type="containsText" dxfId="382" priority="327" operator="containsText" text="Moderado">
      <formula>NOT(ISERROR(SEARCH(("Moderado"),(Q18))))</formula>
    </cfRule>
  </conditionalFormatting>
  <conditionalFormatting sqref="Q18">
    <cfRule type="containsText" dxfId="381" priority="328" operator="containsText" text="Menor">
      <formula>NOT(ISERROR(SEARCH(("Menor"),(Q18))))</formula>
    </cfRule>
  </conditionalFormatting>
  <conditionalFormatting sqref="Q18">
    <cfRule type="containsText" dxfId="380" priority="329" operator="containsText" text="Leve">
      <formula>NOT(ISERROR(SEARCH(("Leve"),(Q18))))</formula>
    </cfRule>
  </conditionalFormatting>
  <conditionalFormatting sqref="Q18">
    <cfRule type="cellIs" dxfId="379" priority="330" operator="equal">
      <formula>"Muy Alta"</formula>
    </cfRule>
  </conditionalFormatting>
  <conditionalFormatting sqref="Q18">
    <cfRule type="cellIs" dxfId="378" priority="331" operator="equal">
      <formula>"Alta"</formula>
    </cfRule>
  </conditionalFormatting>
  <conditionalFormatting sqref="Q18">
    <cfRule type="cellIs" dxfId="377" priority="332" operator="equal">
      <formula>"Media"</formula>
    </cfRule>
  </conditionalFormatting>
  <conditionalFormatting sqref="Q18">
    <cfRule type="cellIs" dxfId="376" priority="333" operator="equal">
      <formula>"Baja"</formula>
    </cfRule>
  </conditionalFormatting>
  <conditionalFormatting sqref="Q18">
    <cfRule type="cellIs" dxfId="375" priority="334" operator="equal">
      <formula>"Muy Baja"</formula>
    </cfRule>
  </conditionalFormatting>
  <conditionalFormatting sqref="S18">
    <cfRule type="cellIs" dxfId="374" priority="335" operator="equal">
      <formula>"Extremo"</formula>
    </cfRule>
  </conditionalFormatting>
  <conditionalFormatting sqref="S18">
    <cfRule type="cellIs" dxfId="373" priority="336" operator="equal">
      <formula>"Alto"</formula>
    </cfRule>
  </conditionalFormatting>
  <conditionalFormatting sqref="S18">
    <cfRule type="cellIs" dxfId="372" priority="337" operator="equal">
      <formula>"Moderado"</formula>
    </cfRule>
  </conditionalFormatting>
  <conditionalFormatting sqref="S18">
    <cfRule type="cellIs" dxfId="371" priority="338" operator="equal">
      <formula>"Bajo"</formula>
    </cfRule>
  </conditionalFormatting>
  <conditionalFormatting sqref="AE18">
    <cfRule type="cellIs" dxfId="370" priority="339" operator="equal">
      <formula>"Muy Alta"</formula>
    </cfRule>
  </conditionalFormatting>
  <conditionalFormatting sqref="AE18">
    <cfRule type="cellIs" dxfId="369" priority="340" operator="equal">
      <formula>"Alta"</formula>
    </cfRule>
  </conditionalFormatting>
  <conditionalFormatting sqref="AE18">
    <cfRule type="cellIs" dxfId="368" priority="341" operator="equal">
      <formula>"Media"</formula>
    </cfRule>
  </conditionalFormatting>
  <conditionalFormatting sqref="AE18">
    <cfRule type="cellIs" dxfId="367" priority="342" operator="equal">
      <formula>"Baja"</formula>
    </cfRule>
  </conditionalFormatting>
  <conditionalFormatting sqref="AE18">
    <cfRule type="cellIs" dxfId="366" priority="343" operator="equal">
      <formula>"Muy Baja"</formula>
    </cfRule>
  </conditionalFormatting>
  <conditionalFormatting sqref="AG18">
    <cfRule type="cellIs" dxfId="365" priority="344" operator="equal">
      <formula>"Catastrófico"</formula>
    </cfRule>
  </conditionalFormatting>
  <conditionalFormatting sqref="AG18">
    <cfRule type="cellIs" dxfId="364" priority="345" operator="equal">
      <formula>"Mayor"</formula>
    </cfRule>
  </conditionalFormatting>
  <conditionalFormatting sqref="AG18">
    <cfRule type="cellIs" dxfId="363" priority="346" operator="equal">
      <formula>"Moderado"</formula>
    </cfRule>
  </conditionalFormatting>
  <conditionalFormatting sqref="AG18">
    <cfRule type="cellIs" dxfId="362" priority="347" operator="equal">
      <formula>"Menor"</formula>
    </cfRule>
  </conditionalFormatting>
  <conditionalFormatting sqref="AG18">
    <cfRule type="cellIs" dxfId="361" priority="348" operator="equal">
      <formula>"Leve"</formula>
    </cfRule>
  </conditionalFormatting>
  <conditionalFormatting sqref="AI18">
    <cfRule type="cellIs" dxfId="360" priority="349" operator="equal">
      <formula>"Extremo"</formula>
    </cfRule>
  </conditionalFormatting>
  <conditionalFormatting sqref="AI18">
    <cfRule type="cellIs" dxfId="359" priority="350" operator="equal">
      <formula>"Alto"</formula>
    </cfRule>
  </conditionalFormatting>
  <conditionalFormatting sqref="AI18">
    <cfRule type="cellIs" dxfId="358" priority="351" operator="equal">
      <formula>"Moderado"</formula>
    </cfRule>
  </conditionalFormatting>
  <conditionalFormatting sqref="AI18">
    <cfRule type="cellIs" dxfId="357" priority="352" operator="equal">
      <formula>"Bajo"</formula>
    </cfRule>
  </conditionalFormatting>
  <conditionalFormatting sqref="F18">
    <cfRule type="containsText" dxfId="356" priority="353" operator="containsText" text="Oportunidad">
      <formula>NOT(ISERROR(SEARCH(("Oportunidad"),(F18))))</formula>
    </cfRule>
  </conditionalFormatting>
  <conditionalFormatting sqref="F18">
    <cfRule type="containsText" dxfId="355" priority="354" operator="containsText" text="Oportunidad">
      <formula>NOT(ISERROR(SEARCH(("Oportunidad"),(F18))))</formula>
    </cfRule>
  </conditionalFormatting>
  <conditionalFormatting sqref="F18">
    <cfRule type="containsText" dxfId="354" priority="355" operator="containsText" text="Riesgo">
      <formula>NOT(ISERROR(SEARCH(("Riesgo"),(F18))))</formula>
    </cfRule>
  </conditionalFormatting>
  <conditionalFormatting sqref="N19">
    <cfRule type="cellIs" dxfId="353" priority="356" operator="equal">
      <formula>"Muy Alta"</formula>
    </cfRule>
  </conditionalFormatting>
  <conditionalFormatting sqref="N19">
    <cfRule type="cellIs" dxfId="352" priority="357" operator="equal">
      <formula>"Alta"</formula>
    </cfRule>
  </conditionalFormatting>
  <conditionalFormatting sqref="N19">
    <cfRule type="cellIs" dxfId="351" priority="358" operator="equal">
      <formula>"Media"</formula>
    </cfRule>
  </conditionalFormatting>
  <conditionalFormatting sqref="N19">
    <cfRule type="cellIs" dxfId="350" priority="359" operator="equal">
      <formula>"Baja"</formula>
    </cfRule>
  </conditionalFormatting>
  <conditionalFormatting sqref="N19">
    <cfRule type="cellIs" dxfId="349" priority="360" operator="equal">
      <formula>"Muy Baja"</formula>
    </cfRule>
  </conditionalFormatting>
  <conditionalFormatting sqref="Q19">
    <cfRule type="containsText" dxfId="348" priority="361" operator="containsText" text="Catastrófico">
      <formula>NOT(ISERROR(SEARCH(("Catastrófico"),(Q19))))</formula>
    </cfRule>
  </conditionalFormatting>
  <conditionalFormatting sqref="Q19">
    <cfRule type="containsText" dxfId="347" priority="362" operator="containsText" text="Mayor">
      <formula>NOT(ISERROR(SEARCH(("Mayor"),(Q19))))</formula>
    </cfRule>
  </conditionalFormatting>
  <conditionalFormatting sqref="Q19">
    <cfRule type="containsText" dxfId="346" priority="363" operator="containsText" text="Moderado">
      <formula>NOT(ISERROR(SEARCH(("Moderado"),(Q19))))</formula>
    </cfRule>
  </conditionalFormatting>
  <conditionalFormatting sqref="Q19">
    <cfRule type="containsText" dxfId="345" priority="364" operator="containsText" text="Menor">
      <formula>NOT(ISERROR(SEARCH(("Menor"),(Q19))))</formula>
    </cfRule>
  </conditionalFormatting>
  <conditionalFormatting sqref="Q19">
    <cfRule type="containsText" dxfId="344" priority="365" operator="containsText" text="Leve">
      <formula>NOT(ISERROR(SEARCH(("Leve"),(Q19))))</formula>
    </cfRule>
  </conditionalFormatting>
  <conditionalFormatting sqref="Q19">
    <cfRule type="cellIs" dxfId="343" priority="366" operator="equal">
      <formula>"Muy Alta"</formula>
    </cfRule>
  </conditionalFormatting>
  <conditionalFormatting sqref="Q19">
    <cfRule type="cellIs" dxfId="342" priority="367" operator="equal">
      <formula>"Alta"</formula>
    </cfRule>
  </conditionalFormatting>
  <conditionalFormatting sqref="Q19">
    <cfRule type="cellIs" dxfId="341" priority="368" operator="equal">
      <formula>"Media"</formula>
    </cfRule>
  </conditionalFormatting>
  <conditionalFormatting sqref="Q19">
    <cfRule type="cellIs" dxfId="340" priority="369" operator="equal">
      <formula>"Baja"</formula>
    </cfRule>
  </conditionalFormatting>
  <conditionalFormatting sqref="Q19">
    <cfRule type="cellIs" dxfId="339" priority="370" operator="equal">
      <formula>"Muy Baja"</formula>
    </cfRule>
  </conditionalFormatting>
  <conditionalFormatting sqref="S19">
    <cfRule type="cellIs" dxfId="338" priority="371" operator="equal">
      <formula>"Extremo"</formula>
    </cfRule>
  </conditionalFormatting>
  <conditionalFormatting sqref="S19">
    <cfRule type="cellIs" dxfId="337" priority="372" operator="equal">
      <formula>"Alto"</formula>
    </cfRule>
  </conditionalFormatting>
  <conditionalFormatting sqref="S19">
    <cfRule type="cellIs" dxfId="336" priority="373" operator="equal">
      <formula>"Moderado"</formula>
    </cfRule>
  </conditionalFormatting>
  <conditionalFormatting sqref="S19">
    <cfRule type="cellIs" dxfId="335" priority="374" operator="equal">
      <formula>"Bajo"</formula>
    </cfRule>
  </conditionalFormatting>
  <conditionalFormatting sqref="AE19">
    <cfRule type="cellIs" dxfId="334" priority="375" operator="equal">
      <formula>"Muy Alta"</formula>
    </cfRule>
  </conditionalFormatting>
  <conditionalFormatting sqref="AE19">
    <cfRule type="cellIs" dxfId="333" priority="376" operator="equal">
      <formula>"Alta"</formula>
    </cfRule>
  </conditionalFormatting>
  <conditionalFormatting sqref="AE19">
    <cfRule type="cellIs" dxfId="332" priority="377" operator="equal">
      <formula>"Media"</formula>
    </cfRule>
  </conditionalFormatting>
  <conditionalFormatting sqref="AE19">
    <cfRule type="cellIs" dxfId="331" priority="378" operator="equal">
      <formula>"Baja"</formula>
    </cfRule>
  </conditionalFormatting>
  <conditionalFormatting sqref="AE19">
    <cfRule type="cellIs" dxfId="330" priority="379" operator="equal">
      <formula>"Muy Baja"</formula>
    </cfRule>
  </conditionalFormatting>
  <conditionalFormatting sqref="AG19">
    <cfRule type="cellIs" dxfId="329" priority="380" operator="equal">
      <formula>"Catastrófico"</formula>
    </cfRule>
  </conditionalFormatting>
  <conditionalFormatting sqref="AG19">
    <cfRule type="cellIs" dxfId="328" priority="381" operator="equal">
      <formula>"Mayor"</formula>
    </cfRule>
  </conditionalFormatting>
  <conditionalFormatting sqref="AG19">
    <cfRule type="cellIs" dxfId="327" priority="382" operator="equal">
      <formula>"Moderado"</formula>
    </cfRule>
  </conditionalFormatting>
  <conditionalFormatting sqref="AG19">
    <cfRule type="cellIs" dxfId="326" priority="383" operator="equal">
      <formula>"Menor"</formula>
    </cfRule>
  </conditionalFormatting>
  <conditionalFormatting sqref="AG19">
    <cfRule type="cellIs" dxfId="325" priority="384" operator="equal">
      <formula>"Leve"</formula>
    </cfRule>
  </conditionalFormatting>
  <conditionalFormatting sqref="AI19">
    <cfRule type="cellIs" dxfId="324" priority="385" operator="equal">
      <formula>"Extremo"</formula>
    </cfRule>
  </conditionalFormatting>
  <conditionalFormatting sqref="AI19">
    <cfRule type="cellIs" dxfId="323" priority="386" operator="equal">
      <formula>"Alto"</formula>
    </cfRule>
  </conditionalFormatting>
  <conditionalFormatting sqref="AI19">
    <cfRule type="cellIs" dxfId="322" priority="387" operator="equal">
      <formula>"Moderado"</formula>
    </cfRule>
  </conditionalFormatting>
  <conditionalFormatting sqref="AI19">
    <cfRule type="cellIs" dxfId="321" priority="388" operator="equal">
      <formula>"Bajo"</formula>
    </cfRule>
  </conditionalFormatting>
  <conditionalFormatting sqref="F19">
    <cfRule type="containsText" dxfId="320" priority="389" operator="containsText" text="Oportunidad">
      <formula>NOT(ISERROR(SEARCH(("Oportunidad"),(F19))))</formula>
    </cfRule>
  </conditionalFormatting>
  <conditionalFormatting sqref="F19">
    <cfRule type="containsText" dxfId="319" priority="390" operator="containsText" text="Oportunidad">
      <formula>NOT(ISERROR(SEARCH(("Oportunidad"),(F19))))</formula>
    </cfRule>
  </conditionalFormatting>
  <conditionalFormatting sqref="F19">
    <cfRule type="containsText" dxfId="318" priority="391" operator="containsText" text="Riesgo">
      <formula>NOT(ISERROR(SEARCH(("Riesgo"),(F19))))</formula>
    </cfRule>
  </conditionalFormatting>
  <conditionalFormatting sqref="N20">
    <cfRule type="cellIs" dxfId="317" priority="392" operator="equal">
      <formula>"Muy Alta"</formula>
    </cfRule>
  </conditionalFormatting>
  <conditionalFormatting sqref="N20">
    <cfRule type="cellIs" dxfId="316" priority="393" operator="equal">
      <formula>"Alta"</formula>
    </cfRule>
  </conditionalFormatting>
  <conditionalFormatting sqref="N20">
    <cfRule type="cellIs" dxfId="315" priority="394" operator="equal">
      <formula>"Media"</formula>
    </cfRule>
  </conditionalFormatting>
  <conditionalFormatting sqref="N20">
    <cfRule type="cellIs" dxfId="314" priority="395" operator="equal">
      <formula>"Baja"</formula>
    </cfRule>
  </conditionalFormatting>
  <conditionalFormatting sqref="N20">
    <cfRule type="cellIs" dxfId="313" priority="396" operator="equal">
      <formula>"Muy Baja"</formula>
    </cfRule>
  </conditionalFormatting>
  <conditionalFormatting sqref="Q20">
    <cfRule type="containsText" dxfId="312" priority="397" operator="containsText" text="Catastrófico">
      <formula>NOT(ISERROR(SEARCH(("Catastrófico"),(Q20))))</formula>
    </cfRule>
  </conditionalFormatting>
  <conditionalFormatting sqref="Q20">
    <cfRule type="containsText" dxfId="311" priority="398" operator="containsText" text="Mayor">
      <formula>NOT(ISERROR(SEARCH(("Mayor"),(Q20))))</formula>
    </cfRule>
  </conditionalFormatting>
  <conditionalFormatting sqref="Q20">
    <cfRule type="containsText" dxfId="310" priority="399" operator="containsText" text="Moderado">
      <formula>NOT(ISERROR(SEARCH(("Moderado"),(Q20))))</formula>
    </cfRule>
  </conditionalFormatting>
  <conditionalFormatting sqref="Q20">
    <cfRule type="containsText" dxfId="309" priority="400" operator="containsText" text="Menor">
      <formula>NOT(ISERROR(SEARCH(("Menor"),(Q20))))</formula>
    </cfRule>
  </conditionalFormatting>
  <conditionalFormatting sqref="Q20">
    <cfRule type="containsText" dxfId="308" priority="401" operator="containsText" text="Leve">
      <formula>NOT(ISERROR(SEARCH(("Leve"),(Q20))))</formula>
    </cfRule>
  </conditionalFormatting>
  <conditionalFormatting sqref="Q20">
    <cfRule type="cellIs" dxfId="307" priority="402" operator="equal">
      <formula>"Muy Alta"</formula>
    </cfRule>
  </conditionalFormatting>
  <conditionalFormatting sqref="Q20">
    <cfRule type="cellIs" dxfId="306" priority="403" operator="equal">
      <formula>"Alta"</formula>
    </cfRule>
  </conditionalFormatting>
  <conditionalFormatting sqref="Q20">
    <cfRule type="cellIs" dxfId="305" priority="404" operator="equal">
      <formula>"Media"</formula>
    </cfRule>
  </conditionalFormatting>
  <conditionalFormatting sqref="Q20">
    <cfRule type="cellIs" dxfId="304" priority="405" operator="equal">
      <formula>"Baja"</formula>
    </cfRule>
  </conditionalFormatting>
  <conditionalFormatting sqref="Q20">
    <cfRule type="cellIs" dxfId="303" priority="406" operator="equal">
      <formula>"Muy Baja"</formula>
    </cfRule>
  </conditionalFormatting>
  <conditionalFormatting sqref="F20">
    <cfRule type="containsText" dxfId="302" priority="407" operator="containsText" text="Oportunidad">
      <formula>NOT(ISERROR(SEARCH(("Oportunidad"),(F20))))</formula>
    </cfRule>
  </conditionalFormatting>
  <conditionalFormatting sqref="F20">
    <cfRule type="containsText" dxfId="301" priority="408" operator="containsText" text="Oportunidad">
      <formula>NOT(ISERROR(SEARCH(("Oportunidad"),(F20))))</formula>
    </cfRule>
  </conditionalFormatting>
  <conditionalFormatting sqref="F20">
    <cfRule type="containsText" dxfId="300" priority="409" operator="containsText" text="Riesgo">
      <formula>NOT(ISERROR(SEARCH(("Riesgo"),(F20))))</formula>
    </cfRule>
  </conditionalFormatting>
  <conditionalFormatting sqref="S20">
    <cfRule type="cellIs" dxfId="299" priority="410" operator="equal">
      <formula>"Extremo"</formula>
    </cfRule>
  </conditionalFormatting>
  <conditionalFormatting sqref="S20">
    <cfRule type="cellIs" dxfId="298" priority="411" operator="equal">
      <formula>"Alto"</formula>
    </cfRule>
  </conditionalFormatting>
  <conditionalFormatting sqref="S20">
    <cfRule type="cellIs" dxfId="297" priority="412" operator="equal">
      <formula>"Moderado"</formula>
    </cfRule>
  </conditionalFormatting>
  <conditionalFormatting sqref="S20">
    <cfRule type="cellIs" dxfId="296" priority="413" operator="equal">
      <formula>"Bajo"</formula>
    </cfRule>
  </conditionalFormatting>
  <conditionalFormatting sqref="AE20">
    <cfRule type="cellIs" dxfId="295" priority="414" operator="equal">
      <formula>"Muy Alta"</formula>
    </cfRule>
  </conditionalFormatting>
  <conditionalFormatting sqref="AE20">
    <cfRule type="cellIs" dxfId="294" priority="415" operator="equal">
      <formula>"Alta"</formula>
    </cfRule>
  </conditionalFormatting>
  <conditionalFormatting sqref="AE20">
    <cfRule type="cellIs" dxfId="293" priority="416" operator="equal">
      <formula>"Media"</formula>
    </cfRule>
  </conditionalFormatting>
  <conditionalFormatting sqref="AE20">
    <cfRule type="cellIs" dxfId="292" priority="417" operator="equal">
      <formula>"Baja"</formula>
    </cfRule>
  </conditionalFormatting>
  <conditionalFormatting sqref="AE20">
    <cfRule type="cellIs" dxfId="291" priority="418" operator="equal">
      <formula>"Muy Baja"</formula>
    </cfRule>
  </conditionalFormatting>
  <conditionalFormatting sqref="AG20">
    <cfRule type="cellIs" dxfId="290" priority="419" operator="equal">
      <formula>"Catastrófico"</formula>
    </cfRule>
  </conditionalFormatting>
  <conditionalFormatting sqref="AG20">
    <cfRule type="cellIs" dxfId="289" priority="420" operator="equal">
      <formula>"Mayor"</formula>
    </cfRule>
  </conditionalFormatting>
  <conditionalFormatting sqref="AG20">
    <cfRule type="cellIs" dxfId="288" priority="421" operator="equal">
      <formula>"Moderado"</formula>
    </cfRule>
  </conditionalFormatting>
  <conditionalFormatting sqref="AG20">
    <cfRule type="cellIs" dxfId="287" priority="422" operator="equal">
      <formula>"Menor"</formula>
    </cfRule>
  </conditionalFormatting>
  <conditionalFormatting sqref="AG20">
    <cfRule type="cellIs" dxfId="286" priority="423" operator="equal">
      <formula>"Leve"</formula>
    </cfRule>
  </conditionalFormatting>
  <conditionalFormatting sqref="AI20">
    <cfRule type="cellIs" dxfId="285" priority="424" operator="equal">
      <formula>"Extremo"</formula>
    </cfRule>
  </conditionalFormatting>
  <conditionalFormatting sqref="AI20">
    <cfRule type="cellIs" dxfId="284" priority="425" operator="equal">
      <formula>"Alto"</formula>
    </cfRule>
  </conditionalFormatting>
  <conditionalFormatting sqref="AI20">
    <cfRule type="cellIs" dxfId="283" priority="426" operator="equal">
      <formula>"Moderado"</formula>
    </cfRule>
  </conditionalFormatting>
  <conditionalFormatting sqref="AI20">
    <cfRule type="cellIs" dxfId="282" priority="427" operator="equal">
      <formula>"Bajo"</formula>
    </cfRule>
  </conditionalFormatting>
  <conditionalFormatting sqref="N21">
    <cfRule type="cellIs" dxfId="281" priority="428" operator="equal">
      <formula>"Muy Alta"</formula>
    </cfRule>
  </conditionalFormatting>
  <conditionalFormatting sqref="N21">
    <cfRule type="cellIs" dxfId="280" priority="429" operator="equal">
      <formula>"Alta"</formula>
    </cfRule>
  </conditionalFormatting>
  <conditionalFormatting sqref="N21">
    <cfRule type="cellIs" dxfId="279" priority="430" operator="equal">
      <formula>"Media"</formula>
    </cfRule>
  </conditionalFormatting>
  <conditionalFormatting sqref="N21">
    <cfRule type="cellIs" dxfId="278" priority="431" operator="equal">
      <formula>"Baja"</formula>
    </cfRule>
  </conditionalFormatting>
  <conditionalFormatting sqref="N21">
    <cfRule type="cellIs" dxfId="277" priority="432" operator="equal">
      <formula>"Muy Baja"</formula>
    </cfRule>
  </conditionalFormatting>
  <conditionalFormatting sqref="Q21">
    <cfRule type="containsText" dxfId="276" priority="433" operator="containsText" text="Catastrófico">
      <formula>NOT(ISERROR(SEARCH(("Catastrófico"),(Q21))))</formula>
    </cfRule>
  </conditionalFormatting>
  <conditionalFormatting sqref="Q21">
    <cfRule type="containsText" dxfId="275" priority="434" operator="containsText" text="Mayor">
      <formula>NOT(ISERROR(SEARCH(("Mayor"),(Q21))))</formula>
    </cfRule>
  </conditionalFormatting>
  <conditionalFormatting sqref="Q21">
    <cfRule type="containsText" dxfId="274" priority="435" operator="containsText" text="Moderado">
      <formula>NOT(ISERROR(SEARCH(("Moderado"),(Q21))))</formula>
    </cfRule>
  </conditionalFormatting>
  <conditionalFormatting sqref="Q21">
    <cfRule type="containsText" dxfId="273" priority="436" operator="containsText" text="Menor">
      <formula>NOT(ISERROR(SEARCH(("Menor"),(Q21))))</formula>
    </cfRule>
  </conditionalFormatting>
  <conditionalFormatting sqref="Q21">
    <cfRule type="containsText" dxfId="272" priority="437" operator="containsText" text="Leve">
      <formula>NOT(ISERROR(SEARCH(("Leve"),(Q21))))</formula>
    </cfRule>
  </conditionalFormatting>
  <conditionalFormatting sqref="Q21">
    <cfRule type="cellIs" dxfId="271" priority="438" operator="equal">
      <formula>"Muy Alta"</formula>
    </cfRule>
  </conditionalFormatting>
  <conditionalFormatting sqref="Q21">
    <cfRule type="cellIs" dxfId="270" priority="439" operator="equal">
      <formula>"Alta"</formula>
    </cfRule>
  </conditionalFormatting>
  <conditionalFormatting sqref="Q21">
    <cfRule type="cellIs" dxfId="269" priority="440" operator="equal">
      <formula>"Media"</formula>
    </cfRule>
  </conditionalFormatting>
  <conditionalFormatting sqref="Q21">
    <cfRule type="cellIs" dxfId="268" priority="441" operator="equal">
      <formula>"Baja"</formula>
    </cfRule>
  </conditionalFormatting>
  <conditionalFormatting sqref="Q21">
    <cfRule type="cellIs" dxfId="267" priority="442" operator="equal">
      <formula>"Muy Baja"</formula>
    </cfRule>
  </conditionalFormatting>
  <conditionalFormatting sqref="S21">
    <cfRule type="cellIs" dxfId="266" priority="443" operator="equal">
      <formula>"Extremo"</formula>
    </cfRule>
  </conditionalFormatting>
  <conditionalFormatting sqref="S21">
    <cfRule type="cellIs" dxfId="265" priority="444" operator="equal">
      <formula>"Alto"</formula>
    </cfRule>
  </conditionalFormatting>
  <conditionalFormatting sqref="S21">
    <cfRule type="cellIs" dxfId="264" priority="445" operator="equal">
      <formula>"Moderado"</formula>
    </cfRule>
  </conditionalFormatting>
  <conditionalFormatting sqref="S21">
    <cfRule type="cellIs" dxfId="263" priority="446" operator="equal">
      <formula>"Bajo"</formula>
    </cfRule>
  </conditionalFormatting>
  <conditionalFormatting sqref="AE21:AE56">
    <cfRule type="cellIs" dxfId="262" priority="447" operator="equal">
      <formula>"Muy Alta"</formula>
    </cfRule>
  </conditionalFormatting>
  <conditionalFormatting sqref="AE21:AE56">
    <cfRule type="cellIs" dxfId="261" priority="448" operator="equal">
      <formula>"Alta"</formula>
    </cfRule>
  </conditionalFormatting>
  <conditionalFormatting sqref="AE21:AE56">
    <cfRule type="cellIs" dxfId="260" priority="449" operator="equal">
      <formula>"Media"</formula>
    </cfRule>
  </conditionalFormatting>
  <conditionalFormatting sqref="AE21:AE56">
    <cfRule type="cellIs" dxfId="259" priority="450" operator="equal">
      <formula>"Baja"</formula>
    </cfRule>
  </conditionalFormatting>
  <conditionalFormatting sqref="AE21:AE56">
    <cfRule type="cellIs" dxfId="258" priority="451" operator="equal">
      <formula>"Muy Baja"</formula>
    </cfRule>
  </conditionalFormatting>
  <conditionalFormatting sqref="AG21">
    <cfRule type="cellIs" dxfId="257" priority="452" operator="equal">
      <formula>"Catastrófico"</formula>
    </cfRule>
  </conditionalFormatting>
  <conditionalFormatting sqref="AG21">
    <cfRule type="cellIs" dxfId="256" priority="453" operator="equal">
      <formula>"Mayor"</formula>
    </cfRule>
  </conditionalFormatting>
  <conditionalFormatting sqref="AG21">
    <cfRule type="cellIs" dxfId="255" priority="454" operator="equal">
      <formula>"Moderado"</formula>
    </cfRule>
  </conditionalFormatting>
  <conditionalFormatting sqref="AG21">
    <cfRule type="cellIs" dxfId="254" priority="455" operator="equal">
      <formula>"Menor"</formula>
    </cfRule>
  </conditionalFormatting>
  <conditionalFormatting sqref="AG21">
    <cfRule type="cellIs" dxfId="253" priority="456" operator="equal">
      <formula>"Leve"</formula>
    </cfRule>
  </conditionalFormatting>
  <conditionalFormatting sqref="AI21">
    <cfRule type="cellIs" dxfId="252" priority="457" operator="equal">
      <formula>"Extremo"</formula>
    </cfRule>
  </conditionalFormatting>
  <conditionalFormatting sqref="AI21">
    <cfRule type="cellIs" dxfId="251" priority="458" operator="equal">
      <formula>"Alto"</formula>
    </cfRule>
  </conditionalFormatting>
  <conditionalFormatting sqref="AI21">
    <cfRule type="cellIs" dxfId="250" priority="459" operator="equal">
      <formula>"Moderado"</formula>
    </cfRule>
  </conditionalFormatting>
  <conditionalFormatting sqref="AI21">
    <cfRule type="cellIs" dxfId="249" priority="460" operator="equal">
      <formula>"Bajo"</formula>
    </cfRule>
  </conditionalFormatting>
  <conditionalFormatting sqref="F21">
    <cfRule type="containsText" dxfId="248" priority="461" operator="containsText" text="Oportunidad">
      <formula>NOT(ISERROR(SEARCH(("Oportunidad"),(F21))))</formula>
    </cfRule>
  </conditionalFormatting>
  <conditionalFormatting sqref="F21">
    <cfRule type="containsText" dxfId="247" priority="462" operator="containsText" text="Oportunidad">
      <formula>NOT(ISERROR(SEARCH(("Oportunidad"),(F21))))</formula>
    </cfRule>
  </conditionalFormatting>
  <conditionalFormatting sqref="F21">
    <cfRule type="containsText" dxfId="246" priority="463" operator="containsText" text="Riesgo">
      <formula>NOT(ISERROR(SEARCH(("Riesgo"),(F21))))</formula>
    </cfRule>
  </conditionalFormatting>
  <conditionalFormatting sqref="Q11">
    <cfRule type="containsText" dxfId="245" priority="613" operator="containsText" text="Catastrófico">
      <formula>NOT(ISERROR(SEARCH(("Catastrófico"),(Q11))))</formula>
    </cfRule>
  </conditionalFormatting>
  <conditionalFormatting sqref="Q11">
    <cfRule type="containsText" dxfId="244" priority="614" operator="containsText" text="Mayor">
      <formula>NOT(ISERROR(SEARCH(("Mayor"),(Q11))))</formula>
    </cfRule>
  </conditionalFormatting>
  <conditionalFormatting sqref="Q11">
    <cfRule type="containsText" dxfId="243" priority="615" operator="containsText" text="Moderado">
      <formula>NOT(ISERROR(SEARCH(("Moderado"),(Q11))))</formula>
    </cfRule>
  </conditionalFormatting>
  <conditionalFormatting sqref="Q11">
    <cfRule type="containsText" dxfId="242" priority="616" operator="containsText" text="Menor">
      <formula>NOT(ISERROR(SEARCH(("Menor"),(Q11))))</formula>
    </cfRule>
  </conditionalFormatting>
  <conditionalFormatting sqref="Q11">
    <cfRule type="containsText" dxfId="241" priority="617" operator="containsText" text="Leve">
      <formula>NOT(ISERROR(SEARCH(("Leve"),(Q11))))</formula>
    </cfRule>
  </conditionalFormatting>
  <conditionalFormatting sqref="Q11">
    <cfRule type="cellIs" dxfId="240" priority="618" operator="equal">
      <formula>"Muy Alta"</formula>
    </cfRule>
  </conditionalFormatting>
  <conditionalFormatting sqref="Q11">
    <cfRule type="cellIs" dxfId="239" priority="619" operator="equal">
      <formula>"Alta"</formula>
    </cfRule>
  </conditionalFormatting>
  <conditionalFormatting sqref="Q11">
    <cfRule type="cellIs" dxfId="238" priority="620" operator="equal">
      <formula>"Media"</formula>
    </cfRule>
  </conditionalFormatting>
  <conditionalFormatting sqref="Q11">
    <cfRule type="cellIs" dxfId="237" priority="621" operator="equal">
      <formula>"Baja"</formula>
    </cfRule>
  </conditionalFormatting>
  <conditionalFormatting sqref="Q11">
    <cfRule type="cellIs" dxfId="236" priority="622" operator="equal">
      <formula>"Muy Baja"</formula>
    </cfRule>
  </conditionalFormatting>
  <conditionalFormatting sqref="S11">
    <cfRule type="cellIs" dxfId="235" priority="623" operator="equal">
      <formula>"Extremo"</formula>
    </cfRule>
  </conditionalFormatting>
  <conditionalFormatting sqref="S11">
    <cfRule type="cellIs" dxfId="234" priority="624" operator="equal">
      <formula>"Alto"</formula>
    </cfRule>
  </conditionalFormatting>
  <conditionalFormatting sqref="S11">
    <cfRule type="cellIs" dxfId="233" priority="625" operator="equal">
      <formula>"Moderado"</formula>
    </cfRule>
  </conditionalFormatting>
  <conditionalFormatting sqref="S11">
    <cfRule type="cellIs" dxfId="232" priority="626" operator="equal">
      <formula>"Bajo"</formula>
    </cfRule>
  </conditionalFormatting>
  <conditionalFormatting sqref="Q10:Q11">
    <cfRule type="containsText" dxfId="231" priority="661" operator="containsText" text="Catastrófico">
      <formula>NOT(ISERROR(SEARCH(("Catastrófico"),(Q10))))</formula>
    </cfRule>
  </conditionalFormatting>
  <conditionalFormatting sqref="Q10:Q11">
    <cfRule type="containsText" dxfId="230" priority="662" operator="containsText" text="Mayor">
      <formula>NOT(ISERROR(SEARCH(("Mayor"),(Q10))))</formula>
    </cfRule>
  </conditionalFormatting>
  <conditionalFormatting sqref="Q10:Q11">
    <cfRule type="containsText" dxfId="229" priority="663" operator="containsText" text="Moderado">
      <formula>NOT(ISERROR(SEARCH(("Moderado"),(Q10))))</formula>
    </cfRule>
  </conditionalFormatting>
  <conditionalFormatting sqref="Q10:Q11">
    <cfRule type="containsText" dxfId="228" priority="664" operator="containsText" text="Menor">
      <formula>NOT(ISERROR(SEARCH(("Menor"),(Q10))))</formula>
    </cfRule>
  </conditionalFormatting>
  <conditionalFormatting sqref="Q10:Q11">
    <cfRule type="containsText" dxfId="227" priority="665" operator="containsText" text="Leve">
      <formula>NOT(ISERROR(SEARCH(("Leve"),(Q10))))</formula>
    </cfRule>
  </conditionalFormatting>
  <conditionalFormatting sqref="Q10:Q11">
    <cfRule type="cellIs" dxfId="226" priority="666" operator="equal">
      <formula>"Muy Alta"</formula>
    </cfRule>
  </conditionalFormatting>
  <conditionalFormatting sqref="Q10:Q11">
    <cfRule type="cellIs" dxfId="225" priority="667" operator="equal">
      <formula>"Alta"</formula>
    </cfRule>
  </conditionalFormatting>
  <conditionalFormatting sqref="Q10:Q11">
    <cfRule type="cellIs" dxfId="224" priority="668" operator="equal">
      <formula>"Media"</formula>
    </cfRule>
  </conditionalFormatting>
  <conditionalFormatting sqref="Q10:Q11">
    <cfRule type="cellIs" dxfId="223" priority="669" operator="equal">
      <formula>"Baja"</formula>
    </cfRule>
  </conditionalFormatting>
  <conditionalFormatting sqref="Q10:Q11">
    <cfRule type="cellIs" dxfId="222" priority="670" operator="equal">
      <formula>"Muy Baja"</formula>
    </cfRule>
  </conditionalFormatting>
  <conditionalFormatting sqref="S10:S11">
    <cfRule type="cellIs" dxfId="221" priority="671" operator="equal">
      <formula>"Extremo"</formula>
    </cfRule>
  </conditionalFormatting>
  <conditionalFormatting sqref="S10:S11">
    <cfRule type="cellIs" dxfId="220" priority="672" operator="equal">
      <formula>"Alto"</formula>
    </cfRule>
  </conditionalFormatting>
  <conditionalFormatting sqref="S10:S11">
    <cfRule type="cellIs" dxfId="219" priority="673" operator="equal">
      <formula>"Moderado"</formula>
    </cfRule>
  </conditionalFormatting>
  <conditionalFormatting sqref="S10:S11">
    <cfRule type="cellIs" dxfId="218" priority="674" operator="equal">
      <formula>"Bajo"</formula>
    </cfRule>
  </conditionalFormatting>
  <conditionalFormatting sqref="AE10">
    <cfRule type="cellIs" dxfId="217" priority="675" operator="equal">
      <formula>"Muy Alta"</formula>
    </cfRule>
  </conditionalFormatting>
  <conditionalFormatting sqref="AE10">
    <cfRule type="cellIs" dxfId="216" priority="676" operator="equal">
      <formula>"Alta"</formula>
    </cfRule>
  </conditionalFormatting>
  <conditionalFormatting sqref="AE10">
    <cfRule type="cellIs" dxfId="215" priority="677" operator="equal">
      <formula>"Media"</formula>
    </cfRule>
  </conditionalFormatting>
  <conditionalFormatting sqref="AE10">
    <cfRule type="cellIs" dxfId="214" priority="678" operator="equal">
      <formula>"Baja"</formula>
    </cfRule>
  </conditionalFormatting>
  <conditionalFormatting sqref="AE10">
    <cfRule type="cellIs" dxfId="213" priority="679" operator="equal">
      <formula>"Muy Baja"</formula>
    </cfRule>
  </conditionalFormatting>
  <conditionalFormatting sqref="AE11">
    <cfRule type="cellIs" dxfId="212" priority="680" operator="equal">
      <formula>"Muy Alta"</formula>
    </cfRule>
  </conditionalFormatting>
  <conditionalFormatting sqref="AE11">
    <cfRule type="cellIs" dxfId="211" priority="681" operator="equal">
      <formula>"Alta"</formula>
    </cfRule>
  </conditionalFormatting>
  <conditionalFormatting sqref="AE11">
    <cfRule type="cellIs" dxfId="210" priority="682" operator="equal">
      <formula>"Media"</formula>
    </cfRule>
  </conditionalFormatting>
  <conditionalFormatting sqref="AE11">
    <cfRule type="cellIs" dxfId="209" priority="683" operator="equal">
      <formula>"Baja"</formula>
    </cfRule>
  </conditionalFormatting>
  <conditionalFormatting sqref="AE11">
    <cfRule type="cellIs" dxfId="208" priority="684" operator="equal">
      <formula>"Muy Baja"</formula>
    </cfRule>
  </conditionalFormatting>
  <conditionalFormatting sqref="AG10">
    <cfRule type="cellIs" dxfId="207" priority="685" operator="equal">
      <formula>"Catastrófico"</formula>
    </cfRule>
  </conditionalFormatting>
  <conditionalFormatting sqref="AG10">
    <cfRule type="cellIs" dxfId="206" priority="686" operator="equal">
      <formula>"Mayor"</formula>
    </cfRule>
  </conditionalFormatting>
  <conditionalFormatting sqref="AG10">
    <cfRule type="cellIs" dxfId="205" priority="687" operator="equal">
      <formula>"Moderado"</formula>
    </cfRule>
  </conditionalFormatting>
  <conditionalFormatting sqref="AG10">
    <cfRule type="cellIs" dxfId="204" priority="688" operator="equal">
      <formula>"Menor"</formula>
    </cfRule>
  </conditionalFormatting>
  <conditionalFormatting sqref="AG10">
    <cfRule type="cellIs" dxfId="203" priority="689" operator="equal">
      <formula>"Leve"</formula>
    </cfRule>
  </conditionalFormatting>
  <conditionalFormatting sqref="AG11">
    <cfRule type="cellIs" dxfId="202" priority="690" operator="equal">
      <formula>"Catastrófico"</formula>
    </cfRule>
  </conditionalFormatting>
  <conditionalFormatting sqref="AG11">
    <cfRule type="cellIs" dxfId="201" priority="691" operator="equal">
      <formula>"Mayor"</formula>
    </cfRule>
  </conditionalFormatting>
  <conditionalFormatting sqref="AG11">
    <cfRule type="cellIs" dxfId="200" priority="692" operator="equal">
      <formula>"Moderado"</formula>
    </cfRule>
  </conditionalFormatting>
  <conditionalFormatting sqref="AG11">
    <cfRule type="cellIs" dxfId="199" priority="693" operator="equal">
      <formula>"Menor"</formula>
    </cfRule>
  </conditionalFormatting>
  <conditionalFormatting sqref="AG11">
    <cfRule type="cellIs" dxfId="198" priority="694" operator="equal">
      <formula>"Leve"</formula>
    </cfRule>
  </conditionalFormatting>
  <conditionalFormatting sqref="AI10">
    <cfRule type="cellIs" dxfId="197" priority="695" operator="equal">
      <formula>"Extremo"</formula>
    </cfRule>
  </conditionalFormatting>
  <conditionalFormatting sqref="AI10">
    <cfRule type="cellIs" dxfId="196" priority="696" operator="equal">
      <formula>"Alto"</formula>
    </cfRule>
  </conditionalFormatting>
  <conditionalFormatting sqref="AI10">
    <cfRule type="cellIs" dxfId="195" priority="697" operator="equal">
      <formula>"Moderado"</formula>
    </cfRule>
  </conditionalFormatting>
  <conditionalFormatting sqref="AI10">
    <cfRule type="cellIs" dxfId="194" priority="698" operator="equal">
      <formula>"Bajo"</formula>
    </cfRule>
  </conditionalFormatting>
  <conditionalFormatting sqref="AI11">
    <cfRule type="cellIs" dxfId="193" priority="699" operator="equal">
      <formula>"Extremo"</formula>
    </cfRule>
  </conditionalFormatting>
  <conditionalFormatting sqref="AI11">
    <cfRule type="cellIs" dxfId="192" priority="700" operator="equal">
      <formula>"Alto"</formula>
    </cfRule>
  </conditionalFormatting>
  <conditionalFormatting sqref="AI11">
    <cfRule type="cellIs" dxfId="191" priority="701" operator="equal">
      <formula>"Moderado"</formula>
    </cfRule>
  </conditionalFormatting>
  <conditionalFormatting sqref="AI11">
    <cfRule type="cellIs" dxfId="190" priority="702" operator="equal">
      <formula>"Bajo"</formula>
    </cfRule>
  </conditionalFormatting>
  <conditionalFormatting sqref="N27:N28 N30:N32">
    <cfRule type="cellIs" dxfId="189" priority="809" operator="equal">
      <formula>"Muy Alta"</formula>
    </cfRule>
  </conditionalFormatting>
  <conditionalFormatting sqref="N27:N28 N30:N32">
    <cfRule type="cellIs" dxfId="188" priority="810" operator="equal">
      <formula>"Alta"</formula>
    </cfRule>
  </conditionalFormatting>
  <conditionalFormatting sqref="N27:N28 N30:N32">
    <cfRule type="cellIs" dxfId="187" priority="811" operator="equal">
      <formula>"Media"</formula>
    </cfRule>
  </conditionalFormatting>
  <conditionalFormatting sqref="N27:N28 N30:N32">
    <cfRule type="cellIs" dxfId="186" priority="812" operator="equal">
      <formula>"Baja"</formula>
    </cfRule>
  </conditionalFormatting>
  <conditionalFormatting sqref="N27:N28 N30:N32">
    <cfRule type="cellIs" dxfId="185" priority="813" operator="equal">
      <formula>"Muy Baja"</formula>
    </cfRule>
  </conditionalFormatting>
  <conditionalFormatting sqref="AG27:AG28 AG30:AG32">
    <cfRule type="cellIs" dxfId="184" priority="814" operator="equal">
      <formula>"Catastrófico"</formula>
    </cfRule>
  </conditionalFormatting>
  <conditionalFormatting sqref="AG27:AG28 AG30:AG32">
    <cfRule type="cellIs" dxfId="183" priority="815" operator="equal">
      <formula>"Mayor"</formula>
    </cfRule>
  </conditionalFormatting>
  <conditionalFormatting sqref="AG27:AG28 AG30:AG32">
    <cfRule type="cellIs" dxfId="182" priority="816" operator="equal">
      <formula>"Moderado"</formula>
    </cfRule>
  </conditionalFormatting>
  <conditionalFormatting sqref="AG27:AG28 AG30:AG32">
    <cfRule type="cellIs" dxfId="181" priority="817" operator="equal">
      <formula>"Menor"</formula>
    </cfRule>
  </conditionalFormatting>
  <conditionalFormatting sqref="AG27:AG28 AG30:AG32">
    <cfRule type="cellIs" dxfId="180" priority="818" operator="equal">
      <formula>"Leve"</formula>
    </cfRule>
  </conditionalFormatting>
  <conditionalFormatting sqref="AI27:AI28 AI30:AI32">
    <cfRule type="cellIs" dxfId="179" priority="819" operator="equal">
      <formula>"Extremo"</formula>
    </cfRule>
  </conditionalFormatting>
  <conditionalFormatting sqref="AI27:AI28 AI30:AI32">
    <cfRule type="cellIs" dxfId="178" priority="820" operator="equal">
      <formula>"Alto"</formula>
    </cfRule>
  </conditionalFormatting>
  <conditionalFormatting sqref="AI27:AI28 AI30:AI32">
    <cfRule type="cellIs" dxfId="177" priority="821" operator="equal">
      <formula>"Moderado"</formula>
    </cfRule>
  </conditionalFormatting>
  <conditionalFormatting sqref="AI27:AI28 AI30:AI32">
    <cfRule type="cellIs" dxfId="176" priority="822" operator="equal">
      <formula>"Bajo"</formula>
    </cfRule>
  </conditionalFormatting>
  <conditionalFormatting sqref="F27:F28 F30:F32">
    <cfRule type="containsText" dxfId="175" priority="823" operator="containsText" text="Oportunidad">
      <formula>NOT(ISERROR(SEARCH(("Oportunidad"),(F27))))</formula>
    </cfRule>
  </conditionalFormatting>
  <conditionalFormatting sqref="F27:F28 F30:F32">
    <cfRule type="containsText" dxfId="174" priority="824" operator="containsText" text="Oportunidad">
      <formula>NOT(ISERROR(SEARCH(("Oportunidad"),(F27))))</formula>
    </cfRule>
  </conditionalFormatting>
  <conditionalFormatting sqref="F27:F28 F30:F32">
    <cfRule type="containsText" dxfId="173" priority="825" operator="containsText" text="Riesgo">
      <formula>NOT(ISERROR(SEARCH(("Riesgo"),(F27))))</formula>
    </cfRule>
  </conditionalFormatting>
  <conditionalFormatting sqref="Q27:Q28 Q30:Q32">
    <cfRule type="containsText" dxfId="172" priority="826" operator="containsText" text="Catastrófico">
      <formula>NOT(ISERROR(SEARCH(("Catastrófico"),(Q27))))</formula>
    </cfRule>
  </conditionalFormatting>
  <conditionalFormatting sqref="Q27:Q28 Q30:Q32">
    <cfRule type="containsText" dxfId="171" priority="827" operator="containsText" text="Mayor">
      <formula>NOT(ISERROR(SEARCH(("Mayor"),(Q27))))</formula>
    </cfRule>
  </conditionalFormatting>
  <conditionalFormatting sqref="Q27:Q28 Q30:Q32">
    <cfRule type="containsText" dxfId="170" priority="828" operator="containsText" text="Moderado">
      <formula>NOT(ISERROR(SEARCH(("Moderado"),(Q27))))</formula>
    </cfRule>
  </conditionalFormatting>
  <conditionalFormatting sqref="Q27:Q28 Q30:Q32">
    <cfRule type="containsText" dxfId="169" priority="829" operator="containsText" text="Menor">
      <formula>NOT(ISERROR(SEARCH(("Menor"),(Q27))))</formula>
    </cfRule>
  </conditionalFormatting>
  <conditionalFormatting sqref="Q27:Q28 Q30:Q32">
    <cfRule type="containsText" dxfId="168" priority="830" operator="containsText" text="Leve">
      <formula>NOT(ISERROR(SEARCH(("Leve"),(Q27))))</formula>
    </cfRule>
  </conditionalFormatting>
  <conditionalFormatting sqref="Q27:Q28 Q30:Q32">
    <cfRule type="cellIs" dxfId="167" priority="831" operator="equal">
      <formula>"Muy Alta"</formula>
    </cfRule>
  </conditionalFormatting>
  <conditionalFormatting sqref="Q27:Q28 Q30:Q32">
    <cfRule type="cellIs" dxfId="166" priority="832" operator="equal">
      <formula>"Alta"</formula>
    </cfRule>
  </conditionalFormatting>
  <conditionalFormatting sqref="Q27:Q28 Q30:Q32">
    <cfRule type="cellIs" dxfId="165" priority="833" operator="equal">
      <formula>"Media"</formula>
    </cfRule>
  </conditionalFormatting>
  <conditionalFormatting sqref="Q27:Q28 Q30:Q32">
    <cfRule type="cellIs" dxfId="164" priority="834" operator="equal">
      <formula>"Baja"</formula>
    </cfRule>
  </conditionalFormatting>
  <conditionalFormatting sqref="Q27:Q28 Q30:Q32">
    <cfRule type="cellIs" dxfId="163" priority="835" operator="equal">
      <formula>"Muy Baja"</formula>
    </cfRule>
  </conditionalFormatting>
  <conditionalFormatting sqref="S27:S28 S30:S32">
    <cfRule type="cellIs" dxfId="162" priority="836" operator="equal">
      <formula>"Extremo"</formula>
    </cfRule>
  </conditionalFormatting>
  <conditionalFormatting sqref="S27:S28 S30:S32">
    <cfRule type="cellIs" dxfId="161" priority="837" operator="equal">
      <formula>"Alto"</formula>
    </cfRule>
  </conditionalFormatting>
  <conditionalFormatting sqref="S27:S28 S30:S32">
    <cfRule type="cellIs" dxfId="160" priority="838" operator="equal">
      <formula>"Moderado"</formula>
    </cfRule>
  </conditionalFormatting>
  <conditionalFormatting sqref="S27:S28 S30:S32">
    <cfRule type="cellIs" dxfId="159" priority="839" operator="equal">
      <formula>"Bajo"</formula>
    </cfRule>
  </conditionalFormatting>
  <conditionalFormatting sqref="N28">
    <cfRule type="cellIs" dxfId="158" priority="840" operator="equal">
      <formula>"Muy Alta"</formula>
    </cfRule>
  </conditionalFormatting>
  <conditionalFormatting sqref="N28">
    <cfRule type="cellIs" dxfId="157" priority="841" operator="equal">
      <formula>"Alta"</formula>
    </cfRule>
  </conditionalFormatting>
  <conditionalFormatting sqref="N28">
    <cfRule type="cellIs" dxfId="156" priority="842" operator="equal">
      <formula>"Media"</formula>
    </cfRule>
  </conditionalFormatting>
  <conditionalFormatting sqref="N28">
    <cfRule type="cellIs" dxfId="155" priority="843" operator="equal">
      <formula>"Baja"</formula>
    </cfRule>
  </conditionalFormatting>
  <conditionalFormatting sqref="N28">
    <cfRule type="cellIs" dxfId="154" priority="844" operator="equal">
      <formula>"Muy Baja"</formula>
    </cfRule>
  </conditionalFormatting>
  <conditionalFormatting sqref="AG28">
    <cfRule type="cellIs" dxfId="153" priority="845" operator="equal">
      <formula>"Catastrófico"</formula>
    </cfRule>
  </conditionalFormatting>
  <conditionalFormatting sqref="AG28">
    <cfRule type="cellIs" dxfId="152" priority="846" operator="equal">
      <formula>"Mayor"</formula>
    </cfRule>
  </conditionalFormatting>
  <conditionalFormatting sqref="AG28">
    <cfRule type="cellIs" dxfId="151" priority="847" operator="equal">
      <formula>"Moderado"</formula>
    </cfRule>
  </conditionalFormatting>
  <conditionalFormatting sqref="AG28">
    <cfRule type="cellIs" dxfId="150" priority="848" operator="equal">
      <formula>"Menor"</formula>
    </cfRule>
  </conditionalFormatting>
  <conditionalFormatting sqref="AG28">
    <cfRule type="cellIs" dxfId="149" priority="849" operator="equal">
      <formula>"Leve"</formula>
    </cfRule>
  </conditionalFormatting>
  <conditionalFormatting sqref="AI28">
    <cfRule type="cellIs" dxfId="148" priority="850" operator="equal">
      <formula>"Extremo"</formula>
    </cfRule>
  </conditionalFormatting>
  <conditionalFormatting sqref="AI28">
    <cfRule type="cellIs" dxfId="147" priority="851" operator="equal">
      <formula>"Alto"</formula>
    </cfRule>
  </conditionalFormatting>
  <conditionalFormatting sqref="AI28">
    <cfRule type="cellIs" dxfId="146" priority="852" operator="equal">
      <formula>"Moderado"</formula>
    </cfRule>
  </conditionalFormatting>
  <conditionalFormatting sqref="AI28">
    <cfRule type="cellIs" dxfId="145" priority="853" operator="equal">
      <formula>"Bajo"</formula>
    </cfRule>
  </conditionalFormatting>
  <conditionalFormatting sqref="F28">
    <cfRule type="containsText" dxfId="144" priority="854" operator="containsText" text="Oportunidad">
      <formula>NOT(ISERROR(SEARCH(("Oportunidad"),(F28))))</formula>
    </cfRule>
  </conditionalFormatting>
  <conditionalFormatting sqref="F28">
    <cfRule type="containsText" dxfId="143" priority="855" operator="containsText" text="Oportunidad">
      <formula>NOT(ISERROR(SEARCH(("Oportunidad"),(F28))))</formula>
    </cfRule>
  </conditionalFormatting>
  <conditionalFormatting sqref="F28">
    <cfRule type="containsText" dxfId="142" priority="856" operator="containsText" text="Riesgo">
      <formula>NOT(ISERROR(SEARCH(("Riesgo"),(F28))))</formula>
    </cfRule>
  </conditionalFormatting>
  <conditionalFormatting sqref="Q28">
    <cfRule type="containsText" dxfId="141" priority="857" operator="containsText" text="Catastrófico">
      <formula>NOT(ISERROR(SEARCH(("Catastrófico"),(Q28))))</formula>
    </cfRule>
  </conditionalFormatting>
  <conditionalFormatting sqref="Q28">
    <cfRule type="containsText" dxfId="140" priority="858" operator="containsText" text="Mayor">
      <formula>NOT(ISERROR(SEARCH(("Mayor"),(Q28))))</formula>
    </cfRule>
  </conditionalFormatting>
  <conditionalFormatting sqref="Q28">
    <cfRule type="containsText" dxfId="139" priority="859" operator="containsText" text="Moderado">
      <formula>NOT(ISERROR(SEARCH(("Moderado"),(Q28))))</formula>
    </cfRule>
  </conditionalFormatting>
  <conditionalFormatting sqref="Q28">
    <cfRule type="containsText" dxfId="138" priority="860" operator="containsText" text="Menor">
      <formula>NOT(ISERROR(SEARCH(("Menor"),(Q28))))</formula>
    </cfRule>
  </conditionalFormatting>
  <conditionalFormatting sqref="Q28">
    <cfRule type="containsText" dxfId="137" priority="861" operator="containsText" text="Leve">
      <formula>NOT(ISERROR(SEARCH(("Leve"),(Q28))))</formula>
    </cfRule>
  </conditionalFormatting>
  <conditionalFormatting sqref="Q28">
    <cfRule type="cellIs" dxfId="136" priority="862" operator="equal">
      <formula>"Muy Alta"</formula>
    </cfRule>
  </conditionalFormatting>
  <conditionalFormatting sqref="Q28">
    <cfRule type="cellIs" dxfId="135" priority="863" operator="equal">
      <formula>"Alta"</formula>
    </cfRule>
  </conditionalFormatting>
  <conditionalFormatting sqref="Q28">
    <cfRule type="cellIs" dxfId="134" priority="864" operator="equal">
      <formula>"Media"</formula>
    </cfRule>
  </conditionalFormatting>
  <conditionalFormatting sqref="Q28">
    <cfRule type="cellIs" dxfId="133" priority="865" operator="equal">
      <formula>"Baja"</formula>
    </cfRule>
  </conditionalFormatting>
  <conditionalFormatting sqref="Q28">
    <cfRule type="cellIs" dxfId="132" priority="866" operator="equal">
      <formula>"Muy Baja"</formula>
    </cfRule>
  </conditionalFormatting>
  <conditionalFormatting sqref="S28">
    <cfRule type="cellIs" dxfId="131" priority="867" operator="equal">
      <formula>"Extremo"</formula>
    </cfRule>
  </conditionalFormatting>
  <conditionalFormatting sqref="S28">
    <cfRule type="cellIs" dxfId="130" priority="868" operator="equal">
      <formula>"Alto"</formula>
    </cfRule>
  </conditionalFormatting>
  <conditionalFormatting sqref="S28">
    <cfRule type="cellIs" dxfId="129" priority="869" operator="equal">
      <formula>"Moderado"</formula>
    </cfRule>
  </conditionalFormatting>
  <conditionalFormatting sqref="S28">
    <cfRule type="cellIs" dxfId="128" priority="870" operator="equal">
      <formula>"Bajo"</formula>
    </cfRule>
  </conditionalFormatting>
  <conditionalFormatting sqref="N29">
    <cfRule type="cellIs" dxfId="127" priority="871" operator="equal">
      <formula>"Muy Alta"</formula>
    </cfRule>
  </conditionalFormatting>
  <conditionalFormatting sqref="N29">
    <cfRule type="cellIs" dxfId="126" priority="872" operator="equal">
      <formula>"Alta"</formula>
    </cfRule>
  </conditionalFormatting>
  <conditionalFormatting sqref="N29">
    <cfRule type="cellIs" dxfId="125" priority="873" operator="equal">
      <formula>"Media"</formula>
    </cfRule>
  </conditionalFormatting>
  <conditionalFormatting sqref="N29">
    <cfRule type="cellIs" dxfId="124" priority="874" operator="equal">
      <formula>"Baja"</formula>
    </cfRule>
  </conditionalFormatting>
  <conditionalFormatting sqref="N29">
    <cfRule type="cellIs" dxfId="123" priority="875" operator="equal">
      <formula>"Muy Baja"</formula>
    </cfRule>
  </conditionalFormatting>
  <conditionalFormatting sqref="AG29">
    <cfRule type="cellIs" dxfId="122" priority="876" operator="equal">
      <formula>"Catastrófico"</formula>
    </cfRule>
  </conditionalFormatting>
  <conditionalFormatting sqref="AG29">
    <cfRule type="cellIs" dxfId="121" priority="877" operator="equal">
      <formula>"Mayor"</formula>
    </cfRule>
  </conditionalFormatting>
  <conditionalFormatting sqref="AG29">
    <cfRule type="cellIs" dxfId="120" priority="878" operator="equal">
      <formula>"Moderado"</formula>
    </cfRule>
  </conditionalFormatting>
  <conditionalFormatting sqref="AG29">
    <cfRule type="cellIs" dxfId="119" priority="879" operator="equal">
      <formula>"Menor"</formula>
    </cfRule>
  </conditionalFormatting>
  <conditionalFormatting sqref="AG29">
    <cfRule type="cellIs" dxfId="118" priority="880" operator="equal">
      <formula>"Leve"</formula>
    </cfRule>
  </conditionalFormatting>
  <conditionalFormatting sqref="AI29">
    <cfRule type="cellIs" dxfId="117" priority="881" operator="equal">
      <formula>"Extremo"</formula>
    </cfRule>
  </conditionalFormatting>
  <conditionalFormatting sqref="AI29">
    <cfRule type="cellIs" dxfId="116" priority="882" operator="equal">
      <formula>"Alto"</formula>
    </cfRule>
  </conditionalFormatting>
  <conditionalFormatting sqref="AI29">
    <cfRule type="cellIs" dxfId="115" priority="883" operator="equal">
      <formula>"Moderado"</formula>
    </cfRule>
  </conditionalFormatting>
  <conditionalFormatting sqref="AI29">
    <cfRule type="cellIs" dxfId="114" priority="884" operator="equal">
      <formula>"Bajo"</formula>
    </cfRule>
  </conditionalFormatting>
  <conditionalFormatting sqref="F29">
    <cfRule type="containsText" dxfId="113" priority="885" operator="containsText" text="Oportunidad">
      <formula>NOT(ISERROR(SEARCH(("Oportunidad"),(F29))))</formula>
    </cfRule>
  </conditionalFormatting>
  <conditionalFormatting sqref="F29">
    <cfRule type="containsText" dxfId="112" priority="886" operator="containsText" text="Oportunidad">
      <formula>NOT(ISERROR(SEARCH(("Oportunidad"),(F29))))</formula>
    </cfRule>
  </conditionalFormatting>
  <conditionalFormatting sqref="F29">
    <cfRule type="containsText" dxfId="111" priority="887" operator="containsText" text="Riesgo">
      <formula>NOT(ISERROR(SEARCH(("Riesgo"),(F29))))</formula>
    </cfRule>
  </conditionalFormatting>
  <conditionalFormatting sqref="Q29">
    <cfRule type="containsText" dxfId="110" priority="888" operator="containsText" text="Catastrófico">
      <formula>NOT(ISERROR(SEARCH(("Catastrófico"),(Q29))))</formula>
    </cfRule>
  </conditionalFormatting>
  <conditionalFormatting sqref="Q29">
    <cfRule type="containsText" dxfId="109" priority="889" operator="containsText" text="Mayor">
      <formula>NOT(ISERROR(SEARCH(("Mayor"),(Q29))))</formula>
    </cfRule>
  </conditionalFormatting>
  <conditionalFormatting sqref="Q29">
    <cfRule type="containsText" dxfId="108" priority="890" operator="containsText" text="Moderado">
      <formula>NOT(ISERROR(SEARCH(("Moderado"),(Q29))))</formula>
    </cfRule>
  </conditionalFormatting>
  <conditionalFormatting sqref="Q29">
    <cfRule type="containsText" dxfId="107" priority="891" operator="containsText" text="Menor">
      <formula>NOT(ISERROR(SEARCH(("Menor"),(Q29))))</formula>
    </cfRule>
  </conditionalFormatting>
  <conditionalFormatting sqref="Q29">
    <cfRule type="containsText" dxfId="106" priority="892" operator="containsText" text="Leve">
      <formula>NOT(ISERROR(SEARCH(("Leve"),(Q29))))</formula>
    </cfRule>
  </conditionalFormatting>
  <conditionalFormatting sqref="Q29">
    <cfRule type="cellIs" dxfId="105" priority="893" operator="equal">
      <formula>"Muy Alta"</formula>
    </cfRule>
  </conditionalFormatting>
  <conditionalFormatting sqref="Q29">
    <cfRule type="cellIs" dxfId="104" priority="894" operator="equal">
      <formula>"Alta"</formula>
    </cfRule>
  </conditionalFormatting>
  <conditionalFormatting sqref="Q29">
    <cfRule type="cellIs" dxfId="103" priority="895" operator="equal">
      <formula>"Media"</formula>
    </cfRule>
  </conditionalFormatting>
  <conditionalFormatting sqref="Q29">
    <cfRule type="cellIs" dxfId="102" priority="896" operator="equal">
      <formula>"Baja"</formula>
    </cfRule>
  </conditionalFormatting>
  <conditionalFormatting sqref="Q29">
    <cfRule type="cellIs" dxfId="101" priority="897" operator="equal">
      <formula>"Muy Baja"</formula>
    </cfRule>
  </conditionalFormatting>
  <conditionalFormatting sqref="S29">
    <cfRule type="cellIs" dxfId="100" priority="898" operator="equal">
      <formula>"Extremo"</formula>
    </cfRule>
  </conditionalFormatting>
  <conditionalFormatting sqref="S29">
    <cfRule type="cellIs" dxfId="99" priority="899" operator="equal">
      <formula>"Alto"</formula>
    </cfRule>
  </conditionalFormatting>
  <conditionalFormatting sqref="S29">
    <cfRule type="cellIs" dxfId="98" priority="900" operator="equal">
      <formula>"Moderado"</formula>
    </cfRule>
  </conditionalFormatting>
  <conditionalFormatting sqref="S29">
    <cfRule type="cellIs" dxfId="97" priority="901" operator="equal">
      <formula>"Bajo"</formula>
    </cfRule>
  </conditionalFormatting>
  <conditionalFormatting sqref="N29">
    <cfRule type="cellIs" dxfId="96" priority="902" operator="equal">
      <formula>"Muy Alta"</formula>
    </cfRule>
  </conditionalFormatting>
  <conditionalFormatting sqref="N29">
    <cfRule type="cellIs" dxfId="95" priority="903" operator="equal">
      <formula>"Alta"</formula>
    </cfRule>
  </conditionalFormatting>
  <conditionalFormatting sqref="N29">
    <cfRule type="cellIs" dxfId="94" priority="904" operator="equal">
      <formula>"Media"</formula>
    </cfRule>
  </conditionalFormatting>
  <conditionalFormatting sqref="N29">
    <cfRule type="cellIs" dxfId="93" priority="905" operator="equal">
      <formula>"Baja"</formula>
    </cfRule>
  </conditionalFormatting>
  <conditionalFormatting sqref="N29">
    <cfRule type="cellIs" dxfId="92" priority="906" operator="equal">
      <formula>"Muy Baja"</formula>
    </cfRule>
  </conditionalFormatting>
  <conditionalFormatting sqref="AG29">
    <cfRule type="cellIs" dxfId="91" priority="907" operator="equal">
      <formula>"Catastrófico"</formula>
    </cfRule>
  </conditionalFormatting>
  <conditionalFormatting sqref="AG29">
    <cfRule type="cellIs" dxfId="90" priority="908" operator="equal">
      <formula>"Mayor"</formula>
    </cfRule>
  </conditionalFormatting>
  <conditionalFormatting sqref="AG29">
    <cfRule type="cellIs" dxfId="89" priority="909" operator="equal">
      <formula>"Moderado"</formula>
    </cfRule>
  </conditionalFormatting>
  <conditionalFormatting sqref="AG29">
    <cfRule type="cellIs" dxfId="88" priority="910" operator="equal">
      <formula>"Menor"</formula>
    </cfRule>
  </conditionalFormatting>
  <conditionalFormatting sqref="AG29">
    <cfRule type="cellIs" dxfId="87" priority="911" operator="equal">
      <formula>"Leve"</formula>
    </cfRule>
  </conditionalFormatting>
  <conditionalFormatting sqref="AI29">
    <cfRule type="cellIs" dxfId="86" priority="912" operator="equal">
      <formula>"Extremo"</formula>
    </cfRule>
  </conditionalFormatting>
  <conditionalFormatting sqref="AI29">
    <cfRule type="cellIs" dxfId="85" priority="913" operator="equal">
      <formula>"Alto"</formula>
    </cfRule>
  </conditionalFormatting>
  <conditionalFormatting sqref="AI29">
    <cfRule type="cellIs" dxfId="84" priority="914" operator="equal">
      <formula>"Moderado"</formula>
    </cfRule>
  </conditionalFormatting>
  <conditionalFormatting sqref="AI29">
    <cfRule type="cellIs" dxfId="83" priority="915" operator="equal">
      <formula>"Bajo"</formula>
    </cfRule>
  </conditionalFormatting>
  <conditionalFormatting sqref="F29">
    <cfRule type="containsText" dxfId="82" priority="916" operator="containsText" text="Oportunidad">
      <formula>NOT(ISERROR(SEARCH(("Oportunidad"),(F29))))</formula>
    </cfRule>
  </conditionalFormatting>
  <conditionalFormatting sqref="F29">
    <cfRule type="containsText" dxfId="81" priority="917" operator="containsText" text="Oportunidad">
      <formula>NOT(ISERROR(SEARCH(("Oportunidad"),(F29))))</formula>
    </cfRule>
  </conditionalFormatting>
  <conditionalFormatting sqref="F29">
    <cfRule type="containsText" dxfId="80" priority="918" operator="containsText" text="Riesgo">
      <formula>NOT(ISERROR(SEARCH(("Riesgo"),(F29))))</formula>
    </cfRule>
  </conditionalFormatting>
  <conditionalFormatting sqref="Q29">
    <cfRule type="containsText" dxfId="79" priority="919" operator="containsText" text="Catastrófico">
      <formula>NOT(ISERROR(SEARCH(("Catastrófico"),(Q29))))</formula>
    </cfRule>
  </conditionalFormatting>
  <conditionalFormatting sqref="Q29">
    <cfRule type="containsText" dxfId="78" priority="920" operator="containsText" text="Mayor">
      <formula>NOT(ISERROR(SEARCH(("Mayor"),(Q29))))</formula>
    </cfRule>
  </conditionalFormatting>
  <conditionalFormatting sqref="Q29">
    <cfRule type="containsText" dxfId="77" priority="921" operator="containsText" text="Moderado">
      <formula>NOT(ISERROR(SEARCH(("Moderado"),(Q29))))</formula>
    </cfRule>
  </conditionalFormatting>
  <conditionalFormatting sqref="Q29">
    <cfRule type="containsText" dxfId="76" priority="922" operator="containsText" text="Menor">
      <formula>NOT(ISERROR(SEARCH(("Menor"),(Q29))))</formula>
    </cfRule>
  </conditionalFormatting>
  <conditionalFormatting sqref="Q29">
    <cfRule type="containsText" dxfId="75" priority="923" operator="containsText" text="Leve">
      <formula>NOT(ISERROR(SEARCH(("Leve"),(Q29))))</formula>
    </cfRule>
  </conditionalFormatting>
  <conditionalFormatting sqref="Q29">
    <cfRule type="cellIs" dxfId="74" priority="924" operator="equal">
      <formula>"Muy Alta"</formula>
    </cfRule>
  </conditionalFormatting>
  <conditionalFormatting sqref="Q29">
    <cfRule type="cellIs" dxfId="73" priority="925" operator="equal">
      <formula>"Alta"</formula>
    </cfRule>
  </conditionalFormatting>
  <conditionalFormatting sqref="Q29">
    <cfRule type="cellIs" dxfId="72" priority="926" operator="equal">
      <formula>"Media"</formula>
    </cfRule>
  </conditionalFormatting>
  <conditionalFormatting sqref="Q29">
    <cfRule type="cellIs" dxfId="71" priority="927" operator="equal">
      <formula>"Baja"</formula>
    </cfRule>
  </conditionalFormatting>
  <conditionalFormatting sqref="Q29">
    <cfRule type="cellIs" dxfId="70" priority="928" operator="equal">
      <formula>"Muy Baja"</formula>
    </cfRule>
  </conditionalFormatting>
  <conditionalFormatting sqref="S29">
    <cfRule type="cellIs" dxfId="69" priority="929" operator="equal">
      <formula>"Extremo"</formula>
    </cfRule>
  </conditionalFormatting>
  <conditionalFormatting sqref="S29">
    <cfRule type="cellIs" dxfId="68" priority="930" operator="equal">
      <formula>"Alto"</formula>
    </cfRule>
  </conditionalFormatting>
  <conditionalFormatting sqref="S29">
    <cfRule type="cellIs" dxfId="67" priority="931" operator="equal">
      <formula>"Moderado"</formula>
    </cfRule>
  </conditionalFormatting>
  <conditionalFormatting sqref="S29">
    <cfRule type="cellIs" dxfId="66" priority="932" operator="equal">
      <formula>"Bajo"</formula>
    </cfRule>
  </conditionalFormatting>
  <conditionalFormatting sqref="AE15">
    <cfRule type="cellIs" dxfId="65" priority="955" operator="equal">
      <formula>"Muy Alta"</formula>
    </cfRule>
  </conditionalFormatting>
  <conditionalFormatting sqref="AE15">
    <cfRule type="cellIs" dxfId="64" priority="956" operator="equal">
      <formula>"Alta"</formula>
    </cfRule>
  </conditionalFormatting>
  <conditionalFormatting sqref="AE15">
    <cfRule type="cellIs" dxfId="63" priority="957" operator="equal">
      <formula>"Media"</formula>
    </cfRule>
  </conditionalFormatting>
  <conditionalFormatting sqref="AE15">
    <cfRule type="cellIs" dxfId="62" priority="958" operator="equal">
      <formula>"Baja"</formula>
    </cfRule>
  </conditionalFormatting>
  <conditionalFormatting sqref="AE15">
    <cfRule type="cellIs" dxfId="61" priority="959" operator="equal">
      <formula>"Muy Baja"</formula>
    </cfRule>
  </conditionalFormatting>
  <conditionalFormatting sqref="AG14:AG15">
    <cfRule type="cellIs" dxfId="60" priority="960" operator="equal">
      <formula>"Catastrófico"</formula>
    </cfRule>
  </conditionalFormatting>
  <conditionalFormatting sqref="AG14:AG15">
    <cfRule type="cellIs" dxfId="59" priority="961" operator="equal">
      <formula>"Mayor"</formula>
    </cfRule>
  </conditionalFormatting>
  <conditionalFormatting sqref="AG14:AG15">
    <cfRule type="cellIs" dxfId="58" priority="962" operator="equal">
      <formula>"Moderado"</formula>
    </cfRule>
  </conditionalFormatting>
  <conditionalFormatting sqref="AG14:AG15">
    <cfRule type="cellIs" dxfId="57" priority="963" operator="equal">
      <formula>"Menor"</formula>
    </cfRule>
  </conditionalFormatting>
  <conditionalFormatting sqref="AG14:AG15">
    <cfRule type="cellIs" dxfId="56" priority="964" operator="equal">
      <formula>"Leve"</formula>
    </cfRule>
  </conditionalFormatting>
  <conditionalFormatting sqref="AI15">
    <cfRule type="cellIs" dxfId="55" priority="965" operator="equal">
      <formula>"Extremo"</formula>
    </cfRule>
  </conditionalFormatting>
  <conditionalFormatting sqref="AI15">
    <cfRule type="cellIs" dxfId="54" priority="966" operator="equal">
      <formula>"Alto"</formula>
    </cfRule>
  </conditionalFormatting>
  <conditionalFormatting sqref="AI15">
    <cfRule type="cellIs" dxfId="53" priority="967" operator="equal">
      <formula>"Moderado"</formula>
    </cfRule>
  </conditionalFormatting>
  <conditionalFormatting sqref="AI15">
    <cfRule type="cellIs" dxfId="52" priority="968" operator="equal">
      <formula>"Bajo"</formula>
    </cfRule>
  </conditionalFormatting>
  <conditionalFormatting sqref="AE13:AE14">
    <cfRule type="cellIs" dxfId="51" priority="983" operator="equal">
      <formula>"Muy Alta"</formula>
    </cfRule>
  </conditionalFormatting>
  <conditionalFormatting sqref="AE13:AE14">
    <cfRule type="cellIs" dxfId="50" priority="984" operator="equal">
      <formula>"Alta"</formula>
    </cfRule>
  </conditionalFormatting>
  <conditionalFormatting sqref="AE13:AE14">
    <cfRule type="cellIs" dxfId="49" priority="985" operator="equal">
      <formula>"Media"</formula>
    </cfRule>
  </conditionalFormatting>
  <conditionalFormatting sqref="AE13:AE14">
    <cfRule type="cellIs" dxfId="48" priority="986" operator="equal">
      <formula>"Baja"</formula>
    </cfRule>
  </conditionalFormatting>
  <conditionalFormatting sqref="AE13:AE14">
    <cfRule type="cellIs" dxfId="47" priority="987" operator="equal">
      <formula>"Muy Baja"</formula>
    </cfRule>
  </conditionalFormatting>
  <conditionalFormatting sqref="AG13">
    <cfRule type="cellIs" dxfId="46" priority="988" operator="equal">
      <formula>"Catastrófico"</formula>
    </cfRule>
  </conditionalFormatting>
  <conditionalFormatting sqref="AG13">
    <cfRule type="cellIs" dxfId="45" priority="989" operator="equal">
      <formula>"Mayor"</formula>
    </cfRule>
  </conditionalFormatting>
  <conditionalFormatting sqref="AG13">
    <cfRule type="cellIs" dxfId="44" priority="990" operator="equal">
      <formula>"Moderado"</formula>
    </cfRule>
  </conditionalFormatting>
  <conditionalFormatting sqref="AG13">
    <cfRule type="cellIs" dxfId="43" priority="991" operator="equal">
      <formula>"Menor"</formula>
    </cfRule>
  </conditionalFormatting>
  <conditionalFormatting sqref="AG13">
    <cfRule type="cellIs" dxfId="42" priority="992" operator="equal">
      <formula>"Leve"</formula>
    </cfRule>
  </conditionalFormatting>
  <conditionalFormatting sqref="AI13:AI14">
    <cfRule type="cellIs" dxfId="41" priority="993" operator="equal">
      <formula>"Extremo"</formula>
    </cfRule>
  </conditionalFormatting>
  <conditionalFormatting sqref="AI13:AI14">
    <cfRule type="cellIs" dxfId="40" priority="994" operator="equal">
      <formula>"Alto"</formula>
    </cfRule>
  </conditionalFormatting>
  <conditionalFormatting sqref="AI13:AI14">
    <cfRule type="cellIs" dxfId="39" priority="995" operator="equal">
      <formula>"Moderado"</formula>
    </cfRule>
  </conditionalFormatting>
  <conditionalFormatting sqref="AI13:AI14">
    <cfRule type="cellIs" dxfId="38" priority="996" operator="equal">
      <formula>"Bajo"</formula>
    </cfRule>
  </conditionalFormatting>
  <conditionalFormatting sqref="N13">
    <cfRule type="cellIs" dxfId="37" priority="997" operator="equal">
      <formula>"Muy Alta"</formula>
    </cfRule>
  </conditionalFormatting>
  <conditionalFormatting sqref="N13">
    <cfRule type="cellIs" dxfId="36" priority="998" operator="equal">
      <formula>"Alta"</formula>
    </cfRule>
  </conditionalFormatting>
  <conditionalFormatting sqref="N13">
    <cfRule type="cellIs" dxfId="35" priority="999" operator="equal">
      <formula>"Media"</formula>
    </cfRule>
  </conditionalFormatting>
  <conditionalFormatting sqref="N13">
    <cfRule type="cellIs" dxfId="34" priority="1000" operator="equal">
      <formula>"Baja"</formula>
    </cfRule>
  </conditionalFormatting>
  <conditionalFormatting sqref="N13">
    <cfRule type="cellIs" dxfId="33" priority="1001" operator="equal">
      <formula>"Muy Baja"</formula>
    </cfRule>
  </conditionalFormatting>
  <conditionalFormatting sqref="N45 N56">
    <cfRule type="cellIs" dxfId="32" priority="1026" operator="equal">
      <formula>"Muy Alta"</formula>
    </cfRule>
  </conditionalFormatting>
  <conditionalFormatting sqref="N45 N56">
    <cfRule type="cellIs" dxfId="31" priority="1027" operator="equal">
      <formula>"Alta"</formula>
    </cfRule>
  </conditionalFormatting>
  <conditionalFormatting sqref="N45 N56">
    <cfRule type="cellIs" dxfId="30" priority="1028" operator="equal">
      <formula>"Media"</formula>
    </cfRule>
  </conditionalFormatting>
  <conditionalFormatting sqref="N45 N56">
    <cfRule type="cellIs" dxfId="29" priority="1029" operator="equal">
      <formula>"Baja"</formula>
    </cfRule>
  </conditionalFormatting>
  <conditionalFormatting sqref="N45 N56">
    <cfRule type="cellIs" dxfId="28" priority="1030" operator="equal">
      <formula>"Muy Baja"</formula>
    </cfRule>
  </conditionalFormatting>
  <conditionalFormatting sqref="Q44:Q45 Q56">
    <cfRule type="containsText" dxfId="27" priority="1031" operator="containsText" text="Catastrófico">
      <formula>NOT(ISERROR(SEARCH(("Catastrófico"),(Q44))))</formula>
    </cfRule>
  </conditionalFormatting>
  <conditionalFormatting sqref="Q44:Q45 Q56">
    <cfRule type="containsText" dxfId="26" priority="1032" operator="containsText" text="Mayor">
      <formula>NOT(ISERROR(SEARCH(("Mayor"),(Q44))))</formula>
    </cfRule>
  </conditionalFormatting>
  <conditionalFormatting sqref="Q44:Q45 Q56">
    <cfRule type="containsText" dxfId="25" priority="1033" operator="containsText" text="Moderado">
      <formula>NOT(ISERROR(SEARCH(("Moderado"),(Q44))))</formula>
    </cfRule>
  </conditionalFormatting>
  <conditionalFormatting sqref="Q44:Q45 Q56">
    <cfRule type="containsText" dxfId="24" priority="1034" operator="containsText" text="Menor">
      <formula>NOT(ISERROR(SEARCH(("Menor"),(Q44))))</formula>
    </cfRule>
  </conditionalFormatting>
  <conditionalFormatting sqref="Q44:Q45 Q56">
    <cfRule type="containsText" dxfId="23" priority="1035" operator="containsText" text="Leve">
      <formula>NOT(ISERROR(SEARCH(("Leve"),(Q44))))</formula>
    </cfRule>
  </conditionalFormatting>
  <conditionalFormatting sqref="Q44:Q45 Q56">
    <cfRule type="cellIs" dxfId="22" priority="1036" operator="equal">
      <formula>"Muy Alta"</formula>
    </cfRule>
  </conditionalFormatting>
  <conditionalFormatting sqref="Q44:Q45 Q56">
    <cfRule type="cellIs" dxfId="21" priority="1037" operator="equal">
      <formula>"Alta"</formula>
    </cfRule>
  </conditionalFormatting>
  <conditionalFormatting sqref="Q44:Q45 Q56">
    <cfRule type="cellIs" dxfId="20" priority="1038" operator="equal">
      <formula>"Media"</formula>
    </cfRule>
  </conditionalFormatting>
  <conditionalFormatting sqref="Q44:Q45 Q56">
    <cfRule type="cellIs" dxfId="19" priority="1039" operator="equal">
      <formula>"Baja"</formula>
    </cfRule>
  </conditionalFormatting>
  <conditionalFormatting sqref="Q44:Q45 Q56">
    <cfRule type="cellIs" dxfId="18" priority="1040" operator="equal">
      <formula>"Muy Baja"</formula>
    </cfRule>
  </conditionalFormatting>
  <conditionalFormatting sqref="S44:S45 AI44:AI45 S56 AI56">
    <cfRule type="cellIs" dxfId="17" priority="1041" operator="equal">
      <formula>"Extremo"</formula>
    </cfRule>
  </conditionalFormatting>
  <conditionalFormatting sqref="S44:S45 AI44:AI45 S56 AI56">
    <cfRule type="cellIs" dxfId="16" priority="1042" operator="equal">
      <formula>"Alto"</formula>
    </cfRule>
  </conditionalFormatting>
  <conditionalFormatting sqref="S44:S45 AI44:AI45 S56 AI56">
    <cfRule type="cellIs" dxfId="15" priority="1043" operator="equal">
      <formula>"Moderado"</formula>
    </cfRule>
  </conditionalFormatting>
  <conditionalFormatting sqref="S44:S45 AI44:AI45 S56 AI56">
    <cfRule type="cellIs" dxfId="14" priority="1044" operator="equal">
      <formula>"Bajo"</formula>
    </cfRule>
  </conditionalFormatting>
  <conditionalFormatting sqref="AG44:AG45 AG56">
    <cfRule type="cellIs" dxfId="13" priority="1045" operator="equal">
      <formula>"Catastrófico"</formula>
    </cfRule>
  </conditionalFormatting>
  <conditionalFormatting sqref="AG44:AG45 AG56">
    <cfRule type="cellIs" dxfId="12" priority="1046" operator="equal">
      <formula>"Mayor"</formula>
    </cfRule>
  </conditionalFormatting>
  <conditionalFormatting sqref="AG44:AG45 AG56">
    <cfRule type="cellIs" dxfId="11" priority="1047" operator="equal">
      <formula>"Moderado"</formula>
    </cfRule>
  </conditionalFormatting>
  <conditionalFormatting sqref="AG44:AG45 AG56">
    <cfRule type="cellIs" dxfId="10" priority="1048" operator="equal">
      <formula>"Menor"</formula>
    </cfRule>
  </conditionalFormatting>
  <conditionalFormatting sqref="AG44:AG45 AG56">
    <cfRule type="cellIs" dxfId="9" priority="1049" operator="equal">
      <formula>"Leve"</formula>
    </cfRule>
  </conditionalFormatting>
  <conditionalFormatting sqref="F45 F56">
    <cfRule type="containsText" dxfId="8" priority="1050" operator="containsText" text="Oportunidad">
      <formula>NOT(ISERROR(SEARCH(("Oportunidad"),(F45))))</formula>
    </cfRule>
  </conditionalFormatting>
  <conditionalFormatting sqref="F45 F56">
    <cfRule type="containsText" dxfId="7" priority="1051" operator="containsText" text="Oportunidad">
      <formula>NOT(ISERROR(SEARCH(("Oportunidad"),(F45))))</formula>
    </cfRule>
  </conditionalFormatting>
  <conditionalFormatting sqref="F45 F56">
    <cfRule type="containsText" dxfId="6" priority="1052" operator="containsText" text="Riesgo">
      <formula>NOT(ISERROR(SEARCH(("Riesgo"),(F45))))</formula>
    </cfRule>
  </conditionalFormatting>
  <conditionalFormatting sqref="F49">
    <cfRule type="containsText" dxfId="5" priority="1086" operator="containsText" text="Oportunidad">
      <formula>NOT(ISERROR(SEARCH(("Oportunidad"),(F49))))</formula>
    </cfRule>
  </conditionalFormatting>
  <conditionalFormatting sqref="F49">
    <cfRule type="containsText" dxfId="4" priority="1087" operator="containsText" text="Oportunidad">
      <formula>NOT(ISERROR(SEARCH(("Oportunidad"),(F49))))</formula>
    </cfRule>
  </conditionalFormatting>
  <conditionalFormatting sqref="F49">
    <cfRule type="containsText" dxfId="3" priority="1088" operator="containsText" text="Riesgo">
      <formula>NOT(ISERROR(SEARCH(("Riesgo"),(F49))))</formula>
    </cfRule>
  </conditionalFormatting>
  <conditionalFormatting sqref="F50:F55">
    <cfRule type="containsText" dxfId="2" priority="1089" operator="containsText" text="Oportunidad">
      <formula>NOT(ISERROR(SEARCH(("Oportunidad"),(F50))))</formula>
    </cfRule>
  </conditionalFormatting>
  <conditionalFormatting sqref="F50:F55">
    <cfRule type="containsText" dxfId="1" priority="1090" operator="containsText" text="Oportunidad">
      <formula>NOT(ISERROR(SEARCH(("Oportunidad"),(F50))))</formula>
    </cfRule>
  </conditionalFormatting>
  <conditionalFormatting sqref="F50:F55">
    <cfRule type="containsText" dxfId="0" priority="1091" operator="containsText" text="Riesgo">
      <formula>NOT(ISERROR(SEARCH(("Riesgo"),(F50))))</formula>
    </cfRule>
  </conditionalFormatting>
  <dataValidations count="1">
    <dataValidation type="list" allowBlank="1" showErrorMessage="1" sqref="F15:F40 F43 F45:F56 F7:F13">
      <formula1>NATURALEZA</formula1>
    </dataValidation>
  </dataValidations>
  <pageMargins left="0.7" right="0.7" top="0.75" bottom="0.75" header="0" footer="0"/>
  <pageSetup paperSize="9" scale="50" orientation="landscape"/>
  <drawing r:id="rId1"/>
  <extLst>
    <ext xmlns:x14="http://schemas.microsoft.com/office/spreadsheetml/2009/9/main" uri="{CCE6A557-97BC-4b89-ADB6-D9C93CAAB3DF}">
      <x14:dataValidations xmlns:xm="http://schemas.microsoft.com/office/excel/2006/main" count="13">
        <x14:dataValidation type="list" allowBlank="1" showErrorMessage="1">
          <x14:formula1>
            <xm:f>LISTAS!$Q$18:$Q$22</xm:f>
          </x14:formula1>
          <xm:sqref>M15:M40 M43 M45:M56 M7:M13</xm:sqref>
        </x14:dataValidation>
        <x14:dataValidation type="list" allowBlank="1" showErrorMessage="1">
          <x14:formula1>
            <xm:f>LISTAS!$D$74:$D$75</xm:f>
          </x14:formula1>
          <xm:sqref>AB7:AB56</xm:sqref>
        </x14:dataValidation>
        <x14:dataValidation type="list" allowBlank="1" showErrorMessage="1">
          <x14:formula1>
            <xm:f>LISTAS!$D$59:$D$62</xm:f>
          </x14:formula1>
          <xm:sqref>W7:W56</xm:sqref>
        </x14:dataValidation>
        <x14:dataValidation type="list" allowBlank="1" showErrorMessage="1">
          <x14:formula1>
            <xm:f>LISTAS!$I$28:$I$32</xm:f>
          </x14:formula1>
          <xm:sqref>P15:P56 P7:P13</xm:sqref>
        </x14:dataValidation>
        <x14:dataValidation type="list" allowBlank="1" showErrorMessage="1">
          <x14:formula1>
            <xm:f>LISTAS!$F$66:$F$68</xm:f>
          </x14:formula1>
          <xm:sqref>X7:X56</xm:sqref>
        </x14:dataValidation>
        <x14:dataValidation type="list" allowBlank="1" showErrorMessage="1">
          <x14:formula1>
            <xm:f>LISTAS!$P$5:$P$15</xm:f>
          </x14:formula1>
          <xm:sqref>L15:L40 L43 L45:L56 L7:L13</xm:sqref>
        </x14:dataValidation>
        <x14:dataValidation type="list" allowBlank="1" showErrorMessage="1">
          <x14:formula1>
            <xm:f>LISTAS!$A$37:$A$40</xm:f>
          </x14:formula1>
          <xm:sqref>C15:C40 C43 C45:C56 C7:C13</xm:sqref>
        </x14:dataValidation>
        <x14:dataValidation type="list" allowBlank="1" showErrorMessage="1">
          <x14:formula1>
            <xm:f>LISTAS!$N$5:$N$9</xm:f>
          </x14:formula1>
          <xm:sqref>K15:K40 K43 K45:K56 K7:K13</xm:sqref>
        </x14:dataValidation>
        <x14:dataValidation type="list" allowBlank="1" showErrorMessage="1">
          <x14:formula1>
            <xm:f>LISTAS!$F$71:$F$73</xm:f>
          </x14:formula1>
          <xm:sqref>Z7:Z56</xm:sqref>
        </x14:dataValidation>
        <x14:dataValidation type="list" allowBlank="1" showErrorMessage="1">
          <x14:formula1>
            <xm:f>LISTAS!$I$60:$I$61</xm:f>
          </x14:formula1>
          <xm:sqref>D15:D40 D43 D45:D56 D7:D13</xm:sqref>
        </x14:dataValidation>
        <x14:dataValidation type="list" allowBlank="1" showErrorMessage="1">
          <x14:formula1>
            <xm:f>LISTAS!$F$76:$F$77</xm:f>
          </x14:formula1>
          <xm:sqref>AA7:AA56</xm:sqref>
        </x14:dataValidation>
        <x14:dataValidation type="list" allowBlank="1" showErrorMessage="1">
          <x14:formula1>
            <xm:f>LISTAS!$N$54:$N$66</xm:f>
          </x14:formula1>
          <xm:sqref>B43 B45:B56 B7:B40</xm:sqref>
        </x14:dataValidation>
        <x14:dataValidation type="list" allowBlank="1" showErrorMessage="1">
          <x14:formula1>
            <xm:f>LISTAS!$I$71:$I$79</xm:f>
          </x14:formula1>
          <xm:sqref>AJ7:AJ56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LISTAS</vt:lpstr>
      <vt:lpstr>Nueva Matriz R&amp;O Corporativa TT</vt:lpstr>
      <vt:lpstr>NATURALEZA</vt:lpstr>
      <vt:lpstr>OPORTUNIDAD</vt:lpstr>
      <vt:lpstr>OPORTUNIDADT</vt:lpstr>
      <vt:lpstr>RIESGO</vt:lpstr>
      <vt:lpstr>RIESGOT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Maryuri Zabala Guzman</dc:creator>
  <cp:lastModifiedBy>Sandra Lesmes</cp:lastModifiedBy>
  <dcterms:created xsi:type="dcterms:W3CDTF">2021-12-21T15:42:45Z</dcterms:created>
  <dcterms:modified xsi:type="dcterms:W3CDTF">2023-01-31T21:03:40Z</dcterms:modified>
</cp:coreProperties>
</file>