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amile.ospino\Desktop\333\"/>
    </mc:Choice>
  </mc:AlternateContent>
  <xr:revisionPtr revIDLastSave="0" documentId="8_{5DC968FA-6668-4515-B2EA-0EB8208A6314}" xr6:coauthVersionLast="36" xr6:coauthVersionMax="36" xr10:uidLastSave="{00000000-0000-0000-0000-000000000000}"/>
  <bookViews>
    <workbookView xWindow="0" yWindow="0" windowWidth="28800" windowHeight="11325" xr2:uid="{00000000-000D-0000-FFFF-FFFF00000000}"/>
  </bookViews>
  <sheets>
    <sheet name="PROPUESTA ECONÓMICA" sheetId="1" r:id="rId1"/>
  </sheets>
  <definedNames>
    <definedName name="_xlnm.Print_Area" localSheetId="0">'PROPUESTA ECONÓMICA'!$A$1:$M$45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2" i="1" l="1"/>
  <c r="G22" i="1"/>
  <c r="H22" i="1" s="1"/>
  <c r="J22" i="1" s="1"/>
  <c r="H29" i="1"/>
  <c r="J29" i="1" s="1"/>
  <c r="G31" i="1"/>
  <c r="H31" i="1" s="1"/>
  <c r="J31" i="1" s="1"/>
  <c r="G30" i="1"/>
  <c r="H30" i="1" s="1"/>
  <c r="J30" i="1" s="1"/>
  <c r="G29" i="1"/>
  <c r="G28" i="1"/>
  <c r="H28" i="1" s="1"/>
  <c r="J28" i="1" s="1"/>
  <c r="G27" i="1"/>
  <c r="H27" i="1" s="1"/>
  <c r="J27" i="1" s="1"/>
  <c r="G26" i="1"/>
  <c r="H26" i="1" s="1"/>
  <c r="J26" i="1" s="1"/>
  <c r="G25" i="1"/>
  <c r="H25" i="1" s="1"/>
  <c r="J25" i="1" s="1"/>
  <c r="G24" i="1"/>
  <c r="H24" i="1" s="1"/>
  <c r="J24" i="1" s="1"/>
  <c r="G23" i="1"/>
  <c r="H23" i="1" s="1"/>
  <c r="J23" i="1" s="1"/>
  <c r="G21" i="1"/>
  <c r="H21" i="1" s="1"/>
  <c r="J21" i="1" s="1"/>
  <c r="G20" i="1"/>
  <c r="H20" i="1" s="1"/>
  <c r="J20" i="1" s="1"/>
  <c r="G19" i="1"/>
  <c r="H19" i="1" s="1"/>
  <c r="J19" i="1" s="1"/>
  <c r="G18" i="1"/>
  <c r="H18" i="1" s="1"/>
  <c r="J18" i="1" s="1"/>
  <c r="G17" i="1"/>
  <c r="H17" i="1" s="1"/>
  <c r="J17" i="1" s="1"/>
  <c r="G16" i="1"/>
  <c r="H16" i="1" s="1"/>
  <c r="J16" i="1" s="1"/>
  <c r="G11" i="1"/>
  <c r="H11" i="1" s="1"/>
  <c r="I11" i="1" s="1"/>
  <c r="L11" i="1" s="1"/>
  <c r="G10" i="1"/>
  <c r="H10" i="1" s="1"/>
  <c r="I10" i="1" s="1"/>
  <c r="L10" i="1" s="1"/>
  <c r="G9" i="1"/>
  <c r="H9" i="1" s="1"/>
  <c r="I9" i="1" s="1"/>
  <c r="L9" i="1" s="1"/>
  <c r="G8" i="1"/>
  <c r="G7" i="1"/>
  <c r="H7" i="1" s="1"/>
  <c r="I7" i="1" s="1"/>
  <c r="L7" i="1" s="1"/>
  <c r="H8" i="1" l="1"/>
  <c r="I8" i="1" l="1"/>
  <c r="L8" i="1" s="1"/>
</calcChain>
</file>

<file path=xl/sharedStrings.xml><?xml version="1.0" encoding="utf-8"?>
<sst xmlns="http://schemas.openxmlformats.org/spreadsheetml/2006/main" count="98" uniqueCount="56">
  <si>
    <t>ÍTEM</t>
  </si>
  <si>
    <t xml:space="preserve">CARACTERISTICAS Y/O ESPECIFICACIONES TECNICAS </t>
  </si>
  <si>
    <t>CANTIDAD DE ASCENSORES</t>
  </si>
  <si>
    <t>VALOR UNITARIO</t>
  </si>
  <si>
    <t>RUPI</t>
  </si>
  <si>
    <t>443-1</t>
  </si>
  <si>
    <t>3710-9</t>
  </si>
  <si>
    <t>488-87</t>
  </si>
  <si>
    <t>725-54</t>
  </si>
  <si>
    <t>ZONA DE ESTACIONAMIENTO- DIRECCIÓN</t>
  </si>
  <si>
    <t>Mantenimiento Preventivo (incluye insumos) y mano de obra del Correctivo de  ascensor Marca Andino Capacidad  450KG</t>
  </si>
  <si>
    <t>Mantenimiento Preventivo (incluye insumos) y mano de obra para el ascensor Santa Clara - Marca LG  Capacidad  650KG - tres (3) paradas.</t>
  </si>
  <si>
    <t>729-24
539-6</t>
  </si>
  <si>
    <t>Lago 79: Carrera 16 A entre Calle 77 y 79</t>
  </si>
  <si>
    <t>Country 85: Calle 85 entre Carrera 15 y 16A</t>
  </si>
  <si>
    <t>Chicó Calle 90: Calle 90 entre Carrera 15 y 16 con dirección Carrera 16 No. 90 – 20</t>
  </si>
  <si>
    <t>Chicó 97: Carrera 15 entre Calle 96 y 97</t>
  </si>
  <si>
    <t>Santa Clara: Carrera 8A No. 98-33</t>
  </si>
  <si>
    <t>CARACTERISTICAS Y/O ESPECIFICACIONES TECNICAS</t>
  </si>
  <si>
    <t>Visita de inspección para ente de certificación para los equipos de transporte vertical (ascensores), norma NTC 5926-1</t>
  </si>
  <si>
    <t>UNIDAD</t>
  </si>
  <si>
    <t>UND</t>
  </si>
  <si>
    <t>ML</t>
  </si>
  <si>
    <t>VISITA</t>
  </si>
  <si>
    <t>IVA</t>
  </si>
  <si>
    <t>Suministro e instalación de cable en acero de construcción 8*19 con alma de yute auto lubricado</t>
  </si>
  <si>
    <t>Suministro e instalación de switch para pozo ascensor</t>
  </si>
  <si>
    <t>Suministro e instalación de contactos tipo SELCOM</t>
  </si>
  <si>
    <t>Suministro e instalación de variador Monarch 4011 - 220V</t>
  </si>
  <si>
    <t>Suministro e instalación de stop de emergencia</t>
  </si>
  <si>
    <t>Suministro e instalación de terminales de cables de tracción</t>
  </si>
  <si>
    <t>Suministro e instalación de una guaya de transmisión para la puerta de hall ASCENSOR MARCA ANDINO</t>
  </si>
  <si>
    <t>Suministro e instalación de lámparas Led que cumpla con los luminex exigidos por NTC 5926-1</t>
  </si>
  <si>
    <t>Suministro e instalación de un contacto eléctrico, para pesa del regulador de velocidad</t>
  </si>
  <si>
    <t>Suministro e Instalación de Tarjeta de Control electrónico con variador VVVF 220 voltios 7.5 KW. ASCENSOR MARCA ANDINO Capacidad 450 Kg - 3 paradas (piso 1, sótano 1, sótano 2)</t>
  </si>
  <si>
    <t>Suministro e instalación de botonera para cabina, incluye: Botones de alta durabilidad, Botón de alarma, iluminación de emergencia. Inter teléfono, citófono, tapa en acero inoxidable. ASCENSOR MARCA ANDINO Capacidad 450 Kg - 3 paradas (piso 1, sótano 1, sótano 2)</t>
  </si>
  <si>
    <t>Suministro e Instalación de botonera para hall, incluye: Indicadores digitales LCD, Switch de llave para apagado de equipo, tapa en acero inoxidable. ASCENSOR MARCA ANDINO Capacidad 450 Kg - 3 paradas (piso 1, sótano 1, sótano 2)</t>
  </si>
  <si>
    <t>Suministro e instalación de cable viajero ASCENSOR MARCA ANDINO Capacidad 450 Kg Unilago - 3 paradas (piso 1, sótano 1, sótano 2)</t>
  </si>
  <si>
    <t>Suministro e instalación de contactor eléctrico para puerta de hall segundo piso. ASCENSOR MARCA ANDINO capacidad 450Kg Calle 97 - 3 paradas (piso 1, sótano 1, sótano 2)</t>
  </si>
  <si>
    <t>Suministro e instalación kit de emergencia el cual está compuesto por: alarma con batería recargable auto asistida hasta por 120 minutos, incluye lámpara de emergencia en cabina en caso de pérdida de energía, citófono intercomunicador con batería recargable auto asistido hasta por 120 minutos en caso de pérdida de energía, se entrega cableado y funcionando en la parada principal del ascensor</t>
  </si>
  <si>
    <t>ESPECIFICACIÓN TÉCNICA</t>
  </si>
  <si>
    <t>VALOR UNITARIO INCLUIDO  IMPUESTOS</t>
  </si>
  <si>
    <t>VALOR TOTAL INCLUIDO IMPUESTOS</t>
  </si>
  <si>
    <t xml:space="preserve">CANTIDAD DE MANTENIMIENTOS PREVENTIVOS </t>
  </si>
  <si>
    <t>VALOR TOTAL PROMEDIO INCLUIDO IMPUESTOS A QUE HAYA LUGAR- "COMO TECHO A OFERTAR"</t>
  </si>
  <si>
    <t xml:space="preserve">CANTIDAD SOLICITADA </t>
  </si>
  <si>
    <t>VALOR UNITARIO PROMEDIO INCLUIDO IMPUESTOS A QUE HAYA LUGAR  -SUGERIDO COMO TECHO A OFERTAR-</t>
  </si>
  <si>
    <t>SEGÚN NECESIDAD</t>
  </si>
  <si>
    <t>MANTENIMIENTO CORRECTIVO - LISTADO DE POSIBLES REPUESTOS</t>
  </si>
  <si>
    <t>ANEXO No.2 - PROPUESTA ECONÓMICA - MANTENIMIENTO DE ASCENSORES</t>
  </si>
  <si>
    <t xml:space="preserve">TIEMPO DE EJECUCIÓN EN MESES </t>
  </si>
  <si>
    <t xml:space="preserve">VALOR DEL PRESUPUESTO OFICIAL </t>
  </si>
  <si>
    <t>FIRMA_________________________________________________________________</t>
  </si>
  <si>
    <t>SUBTOTAL MANTENIMIENTOS PREVENTIVOS  12 MESES</t>
  </si>
  <si>
    <t>CUMPLE / NO CUMPLE</t>
  </si>
  <si>
    <r>
      <rPr>
        <b/>
        <sz val="11"/>
        <rFont val="Century Gothic"/>
        <family val="2"/>
      </rPr>
      <t>Nombre:</t>
    </r>
    <r>
      <rPr>
        <sz val="11"/>
        <rFont val="Century Gothic"/>
        <family val="2"/>
      </rPr>
      <t xml:space="preserve"> Prestar los servicios de mantenimiento preventivo y correctivo de los ascensores ubicados en los parqueaderos administrados por la Terminal de Transporte S.A., incluido mano de obra e insumos.
</t>
    </r>
    <r>
      <rPr>
        <b/>
        <sz val="11"/>
        <rFont val="Century Gothic"/>
        <family val="2"/>
      </rPr>
      <t>Nota 1:</t>
    </r>
    <r>
      <rPr>
        <sz val="11"/>
        <rFont val="Century Gothic"/>
        <family val="2"/>
      </rPr>
      <t xml:space="preserve"> Los proponentes deben llenar únicamente las casillas sombreadas en azul.
</t>
    </r>
    <r>
      <rPr>
        <b/>
        <sz val="11"/>
        <rFont val="Century Gothic"/>
        <family val="2"/>
      </rPr>
      <t>Nota 2:</t>
    </r>
    <r>
      <rPr>
        <sz val="11"/>
        <rFont val="Century Gothic"/>
        <family val="2"/>
      </rPr>
      <t xml:space="preserve"> Los valores ofertados en el presente anexo son a todo costo, incluidos impuestos, transporte, personal técnico, equipos, herramientas, instalación, rutina de mantenimiento y demás elementos que se requieran para dar total cumplimiento al objeto del contrato y tener en cuenta los siguientes aspectos:  
***informe técnico de inspección, plan de mantenimiento preventivo y correctivo mensual, preventivo programado, actividades mínimas, repuestos y materiales, hoja de vida, normatividad aplicable, inspecciones reglamentarias y certificación, personal mínimo requerido, condiciones operativas, de seguridad, logística y gestión ambiental para la ejecución de los mantenimientos preventivos y correctivos, y requisitos especificos SST. 
</t>
    </r>
    <r>
      <rPr>
        <b/>
        <sz val="11"/>
        <rFont val="Century Gothic"/>
        <family val="2"/>
      </rPr>
      <t>Nota 3:</t>
    </r>
    <r>
      <rPr>
        <sz val="11"/>
        <rFont val="Century Gothic"/>
        <family val="2"/>
      </rPr>
      <t xml:space="preserve"> Al diligenciar el Formato de propuesta económica, los proponentes deberán ofertar precios unitarios y valores totales ajustados al peso, sin centavos para todos y cada uno de los ítems, los cuales hacen parte de la propuesta. El ajuste al peso se hará de la siguiente manera, ya sea por exceso o por defecto de los precios unitarios, así: cuando la fracción decimal del peso sea igual o superior a 5 se aproxima por exceso y cuando sea inferior a 5 se aproxima por defecto. Los precios unitarios y valores totales para cada ítem deben escribirse en forma legible y sin enmendaduras.
</t>
    </r>
    <r>
      <rPr>
        <b/>
        <sz val="11"/>
        <rFont val="Century Gothic"/>
        <family val="2"/>
      </rPr>
      <t>Nota 4:</t>
    </r>
    <r>
      <rPr>
        <sz val="11"/>
        <rFont val="Century Gothic"/>
        <family val="2"/>
      </rPr>
      <t xml:space="preserve"> La presente propuesta se mantendrá por la vigencia de 60 días.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</si>
</sst>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240A]\ * #,##0.00_-;\-[$$-240A]\ * #,##0.00_-;_-[$$-240A]\ * &quot;-&quot;??_-;_-@_-"/>
    <numFmt numFmtId="165" formatCode="_-[$$-240A]\ * #,##0_-;\-[$$-240A]\ * #,##0_-;_-[$$-240A]\ * &quot;-&quot;??_-;_-@_-"/>
    <numFmt numFmtId="166" formatCode="_-&quot;$&quot;\ * #,##0_-;\-&quot;$&quot;\ * #,##0_-;_-&quot;$&quot;\ * &quot;-&quot;??_-;_-@_-"/>
  </numFmts>
  <fonts count="15" x14ac:knownFonts="1">
    <font>
      <sz val="11"/>
      <color theme="1"/>
      <name val="Calibri"/>
      <family val="2"/>
      <scheme val="minor"/>
    </font>
    <font>
      <sz val="11"/>
      <color theme="1"/>
      <name val="Calibri"/>
      <family val="2"/>
      <scheme val="minor"/>
    </font>
    <font>
      <sz val="10"/>
      <name val="Century Gothic"/>
      <family val="2"/>
    </font>
    <font>
      <sz val="12"/>
      <name val="Century Gothic"/>
      <family val="2"/>
    </font>
    <font>
      <b/>
      <sz val="12"/>
      <name val="Century Gothic"/>
      <family val="2"/>
    </font>
    <font>
      <sz val="7"/>
      <name val="Century Gothic"/>
      <family val="2"/>
    </font>
    <font>
      <sz val="11"/>
      <color theme="1"/>
      <name val="Century Gothic"/>
      <family val="2"/>
    </font>
    <font>
      <b/>
      <sz val="13"/>
      <name val="Century Gothic"/>
      <family val="2"/>
    </font>
    <font>
      <b/>
      <sz val="8"/>
      <name val="Century Gothic"/>
      <family val="2"/>
    </font>
    <font>
      <sz val="11"/>
      <name val="Century Gothic"/>
      <family val="2"/>
    </font>
    <font>
      <b/>
      <sz val="11"/>
      <name val="Century Gothic"/>
      <family val="2"/>
    </font>
    <font>
      <sz val="10"/>
      <name val="Arial"/>
      <family val="2"/>
    </font>
    <font>
      <b/>
      <sz val="10"/>
      <name val="Century Gothic"/>
      <family val="2"/>
    </font>
    <font>
      <i/>
      <sz val="11"/>
      <name val="Century Gothic"/>
      <family val="2"/>
    </font>
    <font>
      <i/>
      <sz val="11"/>
      <color theme="1"/>
      <name val="Century Gothic"/>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1" fillId="0" borderId="0"/>
  </cellStyleXfs>
  <cellXfs count="68">
    <xf numFmtId="0" fontId="0" fillId="0" borderId="0" xfId="0"/>
    <xf numFmtId="0" fontId="2" fillId="0" borderId="0" xfId="0" applyFont="1"/>
    <xf numFmtId="0" fontId="5" fillId="0" borderId="0" xfId="0" applyFont="1"/>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2" fillId="0" borderId="0" xfId="0" applyFont="1" applyFill="1"/>
    <xf numFmtId="0" fontId="3" fillId="0" borderId="0" xfId="0" applyFont="1" applyFill="1"/>
    <xf numFmtId="0" fontId="2" fillId="0" borderId="0" xfId="0" applyFont="1" applyAlignment="1">
      <alignment horizontal="center" vertical="center"/>
    </xf>
    <xf numFmtId="164" fontId="2" fillId="0" borderId="0" xfId="1" applyNumberFormat="1" applyFont="1" applyBorder="1" applyAlignment="1">
      <alignment vertical="center"/>
    </xf>
    <xf numFmtId="165" fontId="2" fillId="0" borderId="0" xfId="1" applyNumberFormat="1" applyFont="1" applyBorder="1" applyAlignment="1">
      <alignment vertical="center"/>
    </xf>
    <xf numFmtId="0" fontId="9" fillId="0" borderId="5" xfId="0" applyFont="1" applyBorder="1" applyAlignment="1">
      <alignment vertical="center" wrapText="1"/>
    </xf>
    <xf numFmtId="0" fontId="9" fillId="2" borderId="1" xfId="0" applyFont="1" applyFill="1" applyBorder="1" applyAlignment="1">
      <alignment vertical="center" wrapText="1"/>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3"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1" applyNumberFormat="1" applyFont="1" applyBorder="1" applyAlignment="1">
      <alignment horizontal="center" vertical="center"/>
    </xf>
    <xf numFmtId="0" fontId="13" fillId="2" borderId="1" xfId="0" applyFont="1" applyFill="1" applyBorder="1" applyAlignment="1">
      <alignment horizontal="justify"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166" fontId="9" fillId="6" borderId="1" xfId="2" applyNumberFormat="1" applyFont="1" applyFill="1" applyBorder="1" applyAlignment="1">
      <alignment horizontal="center" vertical="center"/>
    </xf>
    <xf numFmtId="0" fontId="9" fillId="0" borderId="1" xfId="3" applyFont="1" applyBorder="1" applyAlignment="1">
      <alignment horizontal="center" vertical="center" wrapText="1"/>
    </xf>
    <xf numFmtId="44" fontId="9" fillId="6" borderId="1" xfId="2" applyFont="1" applyFill="1" applyBorder="1" applyAlignment="1">
      <alignment vertical="center" wrapText="1"/>
    </xf>
    <xf numFmtId="0" fontId="9" fillId="0" borderId="1" xfId="3" applyFont="1" applyBorder="1" applyAlignment="1">
      <alignment horizontal="center" vertical="center"/>
    </xf>
    <xf numFmtId="44" fontId="9" fillId="0" borderId="1" xfId="3" applyNumberFormat="1" applyFont="1" applyBorder="1" applyAlignment="1">
      <alignment vertical="center" wrapText="1"/>
    </xf>
    <xf numFmtId="0" fontId="9" fillId="0" borderId="1" xfId="0" applyFont="1" applyFill="1" applyBorder="1" applyAlignment="1">
      <alignment vertical="center" wrapText="1"/>
    </xf>
    <xf numFmtId="44" fontId="9" fillId="0" borderId="1" xfId="2" applyFont="1" applyBorder="1" applyAlignment="1">
      <alignment horizontal="center" vertical="center"/>
    </xf>
    <xf numFmtId="0" fontId="10" fillId="3" borderId="6" xfId="0" applyFont="1" applyFill="1" applyBorder="1" applyAlignment="1">
      <alignment horizontal="center" vertical="center"/>
    </xf>
    <xf numFmtId="0" fontId="10"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166" fontId="10" fillId="2" borderId="1" xfId="2" applyNumberFormat="1" applyFont="1" applyFill="1" applyBorder="1" applyAlignment="1">
      <alignment vertical="center" wrapText="1"/>
    </xf>
    <xf numFmtId="44" fontId="2" fillId="0" borderId="0" xfId="0" applyNumberFormat="1" applyFont="1" applyFill="1"/>
    <xf numFmtId="44" fontId="6" fillId="0" borderId="1" xfId="0" applyNumberFormat="1" applyFont="1" applyBorder="1" applyAlignment="1">
      <alignment horizontal="center" vertical="center" wrapText="1"/>
    </xf>
    <xf numFmtId="164" fontId="5" fillId="0" borderId="0" xfId="0" applyNumberFormat="1" applyFont="1"/>
    <xf numFmtId="164" fontId="2" fillId="0" borderId="0" xfId="0" applyNumberFormat="1" applyFont="1"/>
    <xf numFmtId="165" fontId="9" fillId="0" borderId="2" xfId="1" applyNumberFormat="1" applyFont="1" applyBorder="1" applyAlignment="1">
      <alignment horizontal="center" vertical="center"/>
    </xf>
    <xf numFmtId="165" fontId="10" fillId="0" borderId="2" xfId="0" applyNumberFormat="1" applyFont="1" applyBorder="1" applyAlignment="1">
      <alignment vertical="center"/>
    </xf>
    <xf numFmtId="164" fontId="5" fillId="0" borderId="0" xfId="0" applyNumberFormat="1" applyFont="1" applyBorder="1"/>
    <xf numFmtId="44" fontId="2" fillId="0" borderId="0" xfId="0" applyNumberFormat="1" applyFont="1" applyBorder="1"/>
    <xf numFmtId="44" fontId="9" fillId="0" borderId="0" xfId="3" applyNumberFormat="1" applyFont="1" applyBorder="1" applyAlignment="1">
      <alignment vertical="center" wrapText="1"/>
    </xf>
    <xf numFmtId="0" fontId="9" fillId="0" borderId="2" xfId="1" applyNumberFormat="1" applyFont="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9" fillId="0" borderId="2" xfId="3" applyFont="1" applyBorder="1" applyAlignment="1">
      <alignment horizontal="left" vertical="center" wrapText="1"/>
    </xf>
    <xf numFmtId="0" fontId="9" fillId="0" borderId="4" xfId="3" applyFont="1" applyBorder="1" applyAlignment="1">
      <alignment horizontal="left" vertical="center" wrapText="1"/>
    </xf>
    <xf numFmtId="0" fontId="9" fillId="0" borderId="3" xfId="3" applyFont="1" applyBorder="1" applyAlignment="1">
      <alignment horizontal="left" vertical="center" wrapText="1"/>
    </xf>
    <xf numFmtId="166" fontId="9" fillId="0" borderId="1" xfId="2" applyNumberFormat="1" applyFont="1" applyFill="1" applyBorder="1" applyAlignment="1">
      <alignment horizontal="center" vertical="center"/>
    </xf>
    <xf numFmtId="0" fontId="8" fillId="0" borderId="0" xfId="0" applyFont="1" applyAlignment="1">
      <alignment horizontal="justify" vertical="top" wrapText="1"/>
    </xf>
    <xf numFmtId="0" fontId="7" fillId="4" borderId="10" xfId="0" applyFont="1" applyFill="1" applyBorder="1" applyAlignment="1">
      <alignment horizontal="center" vertical="center"/>
    </xf>
    <xf numFmtId="0" fontId="7" fillId="4" borderId="0"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textRotation="90" wrapText="1"/>
    </xf>
    <xf numFmtId="0" fontId="4" fillId="3" borderId="1" xfId="0" applyFont="1" applyFill="1" applyBorder="1" applyAlignment="1">
      <alignment horizontal="center" vertical="center"/>
    </xf>
    <xf numFmtId="0" fontId="2" fillId="0" borderId="4" xfId="0" applyFont="1" applyBorder="1" applyAlignment="1">
      <alignment horizontal="center"/>
    </xf>
    <xf numFmtId="0" fontId="12" fillId="0" borderId="0" xfId="0" applyFont="1" applyAlignment="1">
      <alignment horizontal="center"/>
    </xf>
    <xf numFmtId="0" fontId="9" fillId="0" borderId="7" xfId="3" applyFont="1" applyBorder="1" applyAlignment="1">
      <alignment horizontal="center" vertical="center" wrapText="1"/>
    </xf>
    <xf numFmtId="0" fontId="9" fillId="0" borderId="8" xfId="3" applyFont="1" applyBorder="1" applyAlignment="1">
      <alignment horizontal="center" vertical="center" wrapText="1"/>
    </xf>
    <xf numFmtId="0" fontId="10" fillId="5" borderId="1" xfId="0" applyFont="1" applyFill="1" applyBorder="1" applyAlignment="1">
      <alignment horizontal="center" vertical="center" wrapText="1"/>
    </xf>
    <xf numFmtId="0" fontId="2" fillId="0" borderId="0" xfId="0" applyFont="1" applyAlignment="1">
      <alignment horizontal="center"/>
    </xf>
    <xf numFmtId="0" fontId="10" fillId="2" borderId="9" xfId="0" applyFont="1" applyFill="1" applyBorder="1" applyAlignment="1">
      <alignment horizontal="center" vertical="center"/>
    </xf>
    <xf numFmtId="0" fontId="9" fillId="0" borderId="1" xfId="0" applyFont="1" applyBorder="1" applyAlignment="1">
      <alignment horizontal="left" vertical="top" wrapText="1"/>
    </xf>
  </cellXfs>
  <cellStyles count="4">
    <cellStyle name="Millares" xfId="1" builtinId="3"/>
    <cellStyle name="Moneda" xfId="2" builtinId="4"/>
    <cellStyle name="Normal" xfId="0" builtinId="0"/>
    <cellStyle name="Normal 2" xfId="3" xr:uid="{247A05BF-C2BF-4F49-BF26-B0C0AC56713C}"/>
  </cellStyles>
  <dxfs count="63">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theme="9" tint="-0.24994659260841701"/>
      </font>
      <fill>
        <patternFill>
          <bgColor theme="9" tint="0.79998168889431442"/>
        </patternFill>
      </fill>
    </dxf>
    <dxf>
      <font>
        <color rgb="FF9C0006"/>
      </font>
      <fill>
        <patternFill>
          <bgColor rgb="FFFFC7CE"/>
        </patternFill>
      </fill>
    </dxf>
    <dxf>
      <font>
        <color rgb="FF9C5700"/>
      </font>
      <fill>
        <patternFill>
          <bgColor rgb="FFFFEB9C"/>
        </patternFill>
      </fill>
    </dxf>
    <dxf>
      <font>
        <color rgb="FF00B050"/>
      </font>
      <fill>
        <patternFill>
          <bgColor theme="9" tint="0.79998168889431442"/>
        </patternFill>
      </fill>
    </dxf>
    <dxf>
      <font>
        <color rgb="FF9C0006"/>
      </font>
      <fill>
        <patternFill>
          <bgColor rgb="FFFFC7CE"/>
        </patternFill>
      </fill>
    </dxf>
    <dxf>
      <font>
        <color rgb="FF9C5700"/>
      </font>
      <fill>
        <patternFill>
          <bgColor rgb="FFFFEB9C"/>
        </patternFill>
      </fill>
    </dxf>
    <dxf>
      <font>
        <color rgb="FF00B050"/>
      </font>
      <fill>
        <patternFill>
          <bgColor theme="9" tint="0.79998168889431442"/>
        </patternFill>
      </fill>
    </dxf>
    <dxf>
      <font>
        <color rgb="FF9C0006"/>
      </font>
      <fill>
        <patternFill>
          <bgColor rgb="FFFFC7CE"/>
        </patternFill>
      </fill>
    </dxf>
    <dxf>
      <font>
        <color theme="9" tint="-0.24994659260841701"/>
      </font>
      <fill>
        <patternFill>
          <bgColor theme="9" tint="0.79998168889431442"/>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B050"/>
      </font>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R43"/>
  <sheetViews>
    <sheetView tabSelected="1" view="pageBreakPreview" topLeftCell="A4" zoomScaleNormal="100" zoomScaleSheetLayoutView="100" workbookViewId="0">
      <selection activeCell="J9" sqref="J9"/>
    </sheetView>
  </sheetViews>
  <sheetFormatPr baseColWidth="10" defaultColWidth="10.140625" defaultRowHeight="13.5" x14ac:dyDescent="0.25"/>
  <cols>
    <col min="1" max="1" width="8" style="1" customWidth="1"/>
    <col min="2" max="2" width="37.42578125" style="1" customWidth="1"/>
    <col min="3" max="3" width="36.7109375" style="1" customWidth="1"/>
    <col min="4" max="4" width="10.28515625" style="1" customWidth="1"/>
    <col min="5" max="5" width="10.42578125" style="1" customWidth="1"/>
    <col min="6" max="6" width="18.5703125" style="1" customWidth="1"/>
    <col min="7" max="7" width="15.85546875" style="1" bestFit="1" customWidth="1"/>
    <col min="8" max="8" width="17.7109375" style="1" customWidth="1"/>
    <col min="9" max="9" width="20.85546875" style="1" bestFit="1" customWidth="1"/>
    <col min="10" max="10" width="10.140625" style="1"/>
    <col min="11" max="11" width="10.7109375" style="1" customWidth="1"/>
    <col min="12" max="12" width="15.28515625" style="1" customWidth="1"/>
    <col min="13" max="13" width="24.140625" style="1" customWidth="1"/>
    <col min="14" max="14" width="14.42578125" style="1" bestFit="1" customWidth="1"/>
    <col min="15" max="15" width="12.85546875" style="1" bestFit="1" customWidth="1"/>
    <col min="16" max="16" width="15.85546875" style="1" bestFit="1" customWidth="1"/>
    <col min="17" max="17" width="12.85546875" style="1" bestFit="1" customWidth="1"/>
    <col min="18" max="18" width="14.42578125" style="1" bestFit="1" customWidth="1"/>
    <col min="19" max="16384" width="10.140625" style="1"/>
  </cols>
  <sheetData>
    <row r="1" spans="1:18" ht="24.75" customHeight="1" x14ac:dyDescent="0.25">
      <c r="A1" s="59" t="s">
        <v>49</v>
      </c>
      <c r="B1" s="59"/>
      <c r="C1" s="59"/>
      <c r="D1" s="59"/>
      <c r="E1" s="59"/>
      <c r="F1" s="59"/>
      <c r="G1" s="59"/>
      <c r="H1" s="59"/>
      <c r="I1" s="59"/>
      <c r="J1" s="59"/>
      <c r="K1" s="59"/>
      <c r="L1" s="59"/>
      <c r="M1" s="59"/>
    </row>
    <row r="2" spans="1:18" ht="8.25" customHeight="1" x14ac:dyDescent="0.25">
      <c r="A2" s="65"/>
      <c r="B2" s="65"/>
      <c r="C2" s="65"/>
      <c r="D2" s="65"/>
      <c r="E2" s="65"/>
      <c r="F2" s="65"/>
      <c r="G2" s="65"/>
      <c r="H2" s="65"/>
      <c r="I2" s="65"/>
      <c r="J2" s="65"/>
      <c r="K2" s="65"/>
      <c r="L2" s="65"/>
      <c r="M2" s="65"/>
    </row>
    <row r="3" spans="1:18" ht="173.25" customHeight="1" x14ac:dyDescent="0.25">
      <c r="A3" s="67" t="s">
        <v>55</v>
      </c>
      <c r="B3" s="67"/>
      <c r="C3" s="67"/>
      <c r="D3" s="67"/>
      <c r="E3" s="67"/>
      <c r="F3" s="67"/>
      <c r="G3" s="67"/>
      <c r="H3" s="67"/>
      <c r="I3" s="67"/>
      <c r="J3" s="67"/>
      <c r="K3" s="67"/>
      <c r="L3" s="67"/>
      <c r="M3" s="67"/>
    </row>
    <row r="4" spans="1:18" x14ac:dyDescent="0.25">
      <c r="A4" s="60"/>
      <c r="B4" s="60"/>
      <c r="C4" s="60"/>
      <c r="D4" s="60"/>
      <c r="E4" s="60"/>
      <c r="F4" s="60"/>
      <c r="G4" s="60"/>
      <c r="H4" s="60"/>
      <c r="I4" s="60"/>
      <c r="J4" s="60"/>
      <c r="K4" s="60"/>
      <c r="L4" s="60"/>
      <c r="M4" s="60"/>
    </row>
    <row r="5" spans="1:18" ht="54" customHeight="1" x14ac:dyDescent="0.25">
      <c r="A5" s="56" t="s">
        <v>0</v>
      </c>
      <c r="B5" s="57" t="s">
        <v>1</v>
      </c>
      <c r="C5" s="57"/>
      <c r="D5" s="57"/>
      <c r="E5" s="57" t="s">
        <v>20</v>
      </c>
      <c r="F5" s="57" t="s">
        <v>3</v>
      </c>
      <c r="G5" s="56" t="s">
        <v>24</v>
      </c>
      <c r="H5" s="57" t="s">
        <v>41</v>
      </c>
      <c r="I5" s="57" t="s">
        <v>42</v>
      </c>
      <c r="J5" s="58" t="s">
        <v>2</v>
      </c>
      <c r="K5" s="58" t="s">
        <v>43</v>
      </c>
      <c r="L5" s="57" t="s">
        <v>54</v>
      </c>
      <c r="M5" s="57" t="s">
        <v>44</v>
      </c>
    </row>
    <row r="6" spans="1:18" s="2" customFormat="1" ht="40.5" customHeight="1" x14ac:dyDescent="0.15">
      <c r="A6" s="56"/>
      <c r="B6" s="12" t="s">
        <v>40</v>
      </c>
      <c r="C6" s="13" t="s">
        <v>9</v>
      </c>
      <c r="D6" s="13" t="s">
        <v>4</v>
      </c>
      <c r="E6" s="57"/>
      <c r="F6" s="57"/>
      <c r="G6" s="56"/>
      <c r="H6" s="57"/>
      <c r="I6" s="57"/>
      <c r="J6" s="58"/>
      <c r="K6" s="58"/>
      <c r="L6" s="57"/>
      <c r="M6" s="57"/>
    </row>
    <row r="7" spans="1:18" s="2" customFormat="1" ht="74.25" customHeight="1" x14ac:dyDescent="0.15">
      <c r="A7" s="19">
        <v>1</v>
      </c>
      <c r="B7" s="10" t="s">
        <v>10</v>
      </c>
      <c r="C7" s="14" t="s">
        <v>13</v>
      </c>
      <c r="D7" s="15" t="s">
        <v>5</v>
      </c>
      <c r="E7" s="16" t="s">
        <v>21</v>
      </c>
      <c r="F7" s="21">
        <v>0</v>
      </c>
      <c r="G7" s="25">
        <f>ROUND(F7*19%,0)</f>
        <v>0</v>
      </c>
      <c r="H7" s="27">
        <f>ROUND(F7+G7,0)</f>
        <v>0</v>
      </c>
      <c r="I7" s="33">
        <f>H7*J7*K7</f>
        <v>0</v>
      </c>
      <c r="J7" s="17">
        <v>1</v>
      </c>
      <c r="K7" s="17">
        <v>12</v>
      </c>
      <c r="L7" s="41" t="str">
        <f>IF(AND(F7&gt;0,I7&lt;=M7),"CUMPLE","NO CUMPLE")</f>
        <v>NO CUMPLE</v>
      </c>
      <c r="M7" s="36">
        <v>3916296</v>
      </c>
      <c r="N7" s="38"/>
      <c r="O7" s="38"/>
      <c r="P7" s="38"/>
      <c r="Q7" s="34"/>
    </row>
    <row r="8" spans="1:18" s="2" customFormat="1" ht="66.75" customHeight="1" x14ac:dyDescent="0.15">
      <c r="A8" s="19">
        <v>2</v>
      </c>
      <c r="B8" s="10" t="s">
        <v>10</v>
      </c>
      <c r="C8" s="14" t="s">
        <v>14</v>
      </c>
      <c r="D8" s="15" t="s">
        <v>6</v>
      </c>
      <c r="E8" s="16" t="s">
        <v>21</v>
      </c>
      <c r="F8" s="21">
        <v>0</v>
      </c>
      <c r="G8" s="25">
        <f>ROUND(F8*19%,0)</f>
        <v>0</v>
      </c>
      <c r="H8" s="27">
        <f>ROUND(F8+G8,0)</f>
        <v>0</v>
      </c>
      <c r="I8" s="33">
        <f>H8*J8*K8</f>
        <v>0</v>
      </c>
      <c r="J8" s="17">
        <v>1</v>
      </c>
      <c r="K8" s="17">
        <v>12</v>
      </c>
      <c r="L8" s="41" t="str">
        <f>IF(AND(F8&gt;0,I8&lt;=M8),"CUMPLE","NO CUMPLE")</f>
        <v>NO CUMPLE</v>
      </c>
      <c r="M8" s="36">
        <v>3713640</v>
      </c>
      <c r="N8" s="38"/>
      <c r="O8" s="38"/>
      <c r="P8" s="38"/>
    </row>
    <row r="9" spans="1:18" s="2" customFormat="1" ht="75" customHeight="1" x14ac:dyDescent="0.15">
      <c r="A9" s="19">
        <v>3</v>
      </c>
      <c r="B9" s="10" t="s">
        <v>10</v>
      </c>
      <c r="C9" s="14" t="s">
        <v>15</v>
      </c>
      <c r="D9" s="15" t="s">
        <v>7</v>
      </c>
      <c r="E9" s="16" t="s">
        <v>21</v>
      </c>
      <c r="F9" s="21">
        <v>0</v>
      </c>
      <c r="G9" s="25">
        <f>ROUND(F9*19%,0)</f>
        <v>0</v>
      </c>
      <c r="H9" s="27">
        <f>ROUND(F9+G9,0)</f>
        <v>0</v>
      </c>
      <c r="I9" s="33">
        <f>H9*J9*K9</f>
        <v>0</v>
      </c>
      <c r="J9" s="17">
        <v>1</v>
      </c>
      <c r="K9" s="17">
        <v>12</v>
      </c>
      <c r="L9" s="41" t="str">
        <f>IF(AND(F9&gt;0,I9&lt;=M9),"CUMPLE","NO CUMPLE")</f>
        <v>NO CUMPLE</v>
      </c>
      <c r="M9" s="36">
        <v>3785040</v>
      </c>
      <c r="N9" s="38"/>
      <c r="O9" s="38"/>
      <c r="P9" s="38"/>
    </row>
    <row r="10" spans="1:18" ht="66" customHeight="1" x14ac:dyDescent="0.25">
      <c r="A10" s="19">
        <v>4</v>
      </c>
      <c r="B10" s="10" t="s">
        <v>10</v>
      </c>
      <c r="C10" s="14" t="s">
        <v>16</v>
      </c>
      <c r="D10" s="15" t="s">
        <v>8</v>
      </c>
      <c r="E10" s="16" t="s">
        <v>21</v>
      </c>
      <c r="F10" s="21">
        <v>0</v>
      </c>
      <c r="G10" s="25">
        <f>ROUND(F10*19%,0)</f>
        <v>0</v>
      </c>
      <c r="H10" s="27">
        <f>ROUND(F10+G10,0)</f>
        <v>0</v>
      </c>
      <c r="I10" s="33">
        <f>H10*J10*K10</f>
        <v>0</v>
      </c>
      <c r="J10" s="17">
        <v>1</v>
      </c>
      <c r="K10" s="17">
        <v>12</v>
      </c>
      <c r="L10" s="41" t="str">
        <f>IF(AND(F10&gt;0,I10&lt;=M10),"CUMPLE","NO CUMPLE")</f>
        <v>NO CUMPLE</v>
      </c>
      <c r="M10" s="36">
        <v>3713640</v>
      </c>
      <c r="N10" s="38"/>
      <c r="O10" s="38"/>
      <c r="P10" s="38"/>
    </row>
    <row r="11" spans="1:18" ht="83.25" customHeight="1" x14ac:dyDescent="0.25">
      <c r="A11" s="20">
        <v>5</v>
      </c>
      <c r="B11" s="11" t="s">
        <v>11</v>
      </c>
      <c r="C11" s="18" t="s">
        <v>17</v>
      </c>
      <c r="D11" s="15" t="s">
        <v>12</v>
      </c>
      <c r="E11" s="16" t="s">
        <v>21</v>
      </c>
      <c r="F11" s="21">
        <v>0</v>
      </c>
      <c r="G11" s="25">
        <f>ROUND(F11*19%,0)</f>
        <v>0</v>
      </c>
      <c r="H11" s="27">
        <f>ROUND(F11+G11,0)</f>
        <v>0</v>
      </c>
      <c r="I11" s="33">
        <f>H11*J11*K11</f>
        <v>0</v>
      </c>
      <c r="J11" s="17">
        <v>1</v>
      </c>
      <c r="K11" s="17">
        <v>12</v>
      </c>
      <c r="L11" s="41" t="str">
        <f>IF(AND(F11&gt;0,I11&lt;=M11),"CUMPLE","NO CUMPLE")</f>
        <v>NO CUMPLE</v>
      </c>
      <c r="M11" s="36">
        <v>4011492</v>
      </c>
      <c r="N11" s="38"/>
      <c r="O11" s="38"/>
      <c r="P11" s="38"/>
    </row>
    <row r="12" spans="1:18" ht="18" customHeight="1" x14ac:dyDescent="0.25">
      <c r="A12" s="44" t="s">
        <v>53</v>
      </c>
      <c r="B12" s="45"/>
      <c r="C12" s="45"/>
      <c r="D12" s="45"/>
      <c r="E12" s="45"/>
      <c r="F12" s="45"/>
      <c r="G12" s="45"/>
      <c r="H12" s="45"/>
      <c r="I12" s="45"/>
      <c r="J12" s="45"/>
      <c r="K12" s="45"/>
      <c r="L12" s="46"/>
      <c r="M12" s="37">
        <f>SUM(M7:M11)</f>
        <v>19140108</v>
      </c>
      <c r="N12" s="38"/>
      <c r="O12" s="39"/>
      <c r="P12" s="40"/>
      <c r="Q12" s="35"/>
      <c r="R12" s="35"/>
    </row>
    <row r="13" spans="1:18" ht="18" customHeight="1" x14ac:dyDescent="0.25">
      <c r="A13" s="66"/>
      <c r="B13" s="66"/>
      <c r="C13" s="66"/>
      <c r="D13" s="66"/>
      <c r="E13" s="66"/>
      <c r="F13" s="66"/>
      <c r="G13" s="66"/>
      <c r="H13" s="66"/>
      <c r="I13" s="66"/>
      <c r="J13" s="66"/>
      <c r="K13" s="66"/>
      <c r="L13" s="66"/>
      <c r="M13" s="66"/>
    </row>
    <row r="14" spans="1:18" s="5" customFormat="1" ht="18" customHeight="1" x14ac:dyDescent="0.25">
      <c r="A14" s="52" t="s">
        <v>48</v>
      </c>
      <c r="B14" s="53"/>
      <c r="C14" s="53"/>
      <c r="D14" s="53"/>
      <c r="E14" s="53"/>
      <c r="F14" s="53"/>
      <c r="G14" s="53"/>
      <c r="H14" s="53"/>
      <c r="I14" s="53"/>
      <c r="J14" s="53"/>
      <c r="K14" s="53"/>
      <c r="L14" s="53"/>
    </row>
    <row r="15" spans="1:18" s="6" customFormat="1" ht="99.75" customHeight="1" x14ac:dyDescent="0.3">
      <c r="A15" s="28" t="s">
        <v>0</v>
      </c>
      <c r="B15" s="56" t="s">
        <v>18</v>
      </c>
      <c r="C15" s="56"/>
      <c r="D15" s="56"/>
      <c r="E15" s="12" t="s">
        <v>20</v>
      </c>
      <c r="F15" s="12" t="s">
        <v>3</v>
      </c>
      <c r="G15" s="12" t="s">
        <v>24</v>
      </c>
      <c r="H15" s="13" t="s">
        <v>41</v>
      </c>
      <c r="I15" s="13" t="s">
        <v>45</v>
      </c>
      <c r="J15" s="54" t="s">
        <v>54</v>
      </c>
      <c r="K15" s="55"/>
      <c r="L15" s="54" t="s">
        <v>46</v>
      </c>
      <c r="M15" s="55"/>
    </row>
    <row r="16" spans="1:18" s="5" customFormat="1" ht="51" customHeight="1" x14ac:dyDescent="0.25">
      <c r="A16" s="22">
        <v>1</v>
      </c>
      <c r="B16" s="47" t="s">
        <v>38</v>
      </c>
      <c r="C16" s="48"/>
      <c r="D16" s="49"/>
      <c r="E16" s="24" t="s">
        <v>21</v>
      </c>
      <c r="F16" s="23">
        <v>0</v>
      </c>
      <c r="G16" s="25">
        <f t="shared" ref="G16:G31" si="0">ROUND(F16*19%,0)</f>
        <v>0</v>
      </c>
      <c r="H16" s="27">
        <f>ROUND(F16+G16,0)</f>
        <v>0</v>
      </c>
      <c r="I16" s="26" t="s">
        <v>47</v>
      </c>
      <c r="J16" s="42" t="str">
        <f t="shared" ref="J16:J31" si="1">IF(AND(F16&gt;0,H16&lt;=L16),"CUMPLE","NO CUMPLE")</f>
        <v>NO CUMPLE</v>
      </c>
      <c r="K16" s="43"/>
      <c r="L16" s="50">
        <v>215510</v>
      </c>
      <c r="M16" s="50"/>
    </row>
    <row r="17" spans="1:14" s="5" customFormat="1" ht="40.5" customHeight="1" x14ac:dyDescent="0.25">
      <c r="A17" s="22">
        <v>2</v>
      </c>
      <c r="B17" s="47" t="s">
        <v>37</v>
      </c>
      <c r="C17" s="48"/>
      <c r="D17" s="49"/>
      <c r="E17" s="24" t="s">
        <v>22</v>
      </c>
      <c r="F17" s="23">
        <v>0</v>
      </c>
      <c r="G17" s="25">
        <f t="shared" si="0"/>
        <v>0</v>
      </c>
      <c r="H17" s="27">
        <f t="shared" ref="H17:H31" si="2">ROUND(F17+G17,0)</f>
        <v>0</v>
      </c>
      <c r="I17" s="26" t="s">
        <v>47</v>
      </c>
      <c r="J17" s="42" t="str">
        <f t="shared" si="1"/>
        <v>NO CUMPLE</v>
      </c>
      <c r="K17" s="43"/>
      <c r="L17" s="50">
        <v>63863</v>
      </c>
      <c r="M17" s="50"/>
    </row>
    <row r="18" spans="1:14" s="5" customFormat="1" ht="76.5" customHeight="1" x14ac:dyDescent="0.25">
      <c r="A18" s="22">
        <v>3</v>
      </c>
      <c r="B18" s="47" t="s">
        <v>36</v>
      </c>
      <c r="C18" s="48"/>
      <c r="D18" s="49"/>
      <c r="E18" s="24" t="s">
        <v>21</v>
      </c>
      <c r="F18" s="23">
        <v>0</v>
      </c>
      <c r="G18" s="25">
        <f t="shared" si="0"/>
        <v>0</v>
      </c>
      <c r="H18" s="27">
        <f t="shared" si="2"/>
        <v>0</v>
      </c>
      <c r="I18" s="26" t="s">
        <v>47</v>
      </c>
      <c r="J18" s="42" t="str">
        <f t="shared" si="1"/>
        <v>NO CUMPLE</v>
      </c>
      <c r="K18" s="43"/>
      <c r="L18" s="50">
        <v>632336</v>
      </c>
      <c r="M18" s="50"/>
    </row>
    <row r="19" spans="1:14" s="5" customFormat="1" ht="72.75" customHeight="1" x14ac:dyDescent="0.25">
      <c r="A19" s="22">
        <v>4</v>
      </c>
      <c r="B19" s="47" t="s">
        <v>35</v>
      </c>
      <c r="C19" s="48"/>
      <c r="D19" s="49"/>
      <c r="E19" s="24" t="s">
        <v>21</v>
      </c>
      <c r="F19" s="23">
        <v>0</v>
      </c>
      <c r="G19" s="25">
        <f t="shared" si="0"/>
        <v>0</v>
      </c>
      <c r="H19" s="27">
        <f t="shared" si="2"/>
        <v>0</v>
      </c>
      <c r="I19" s="26" t="s">
        <v>47</v>
      </c>
      <c r="J19" s="42" t="str">
        <f t="shared" si="1"/>
        <v>NO CUMPLE</v>
      </c>
      <c r="K19" s="43"/>
      <c r="L19" s="50">
        <v>1820590</v>
      </c>
      <c r="M19" s="50"/>
      <c r="N19" s="32"/>
    </row>
    <row r="20" spans="1:14" s="5" customFormat="1" ht="55.5" customHeight="1" x14ac:dyDescent="0.25">
      <c r="A20" s="22">
        <v>5</v>
      </c>
      <c r="B20" s="47" t="s">
        <v>34</v>
      </c>
      <c r="C20" s="48"/>
      <c r="D20" s="49"/>
      <c r="E20" s="24" t="s">
        <v>21</v>
      </c>
      <c r="F20" s="23">
        <v>0</v>
      </c>
      <c r="G20" s="25">
        <f t="shared" si="0"/>
        <v>0</v>
      </c>
      <c r="H20" s="27">
        <f t="shared" si="2"/>
        <v>0</v>
      </c>
      <c r="I20" s="26" t="s">
        <v>47</v>
      </c>
      <c r="J20" s="42" t="str">
        <f t="shared" si="1"/>
        <v>NO CUMPLE</v>
      </c>
      <c r="K20" s="43"/>
      <c r="L20" s="50">
        <v>7719924</v>
      </c>
      <c r="M20" s="50"/>
    </row>
    <row r="21" spans="1:14" s="5" customFormat="1" ht="40.5" customHeight="1" x14ac:dyDescent="0.25">
      <c r="A21" s="22">
        <v>6</v>
      </c>
      <c r="B21" s="47" t="s">
        <v>19</v>
      </c>
      <c r="C21" s="48"/>
      <c r="D21" s="49"/>
      <c r="E21" s="24" t="s">
        <v>23</v>
      </c>
      <c r="F21" s="23">
        <v>0</v>
      </c>
      <c r="G21" s="25">
        <f t="shared" si="0"/>
        <v>0</v>
      </c>
      <c r="H21" s="27">
        <f t="shared" si="2"/>
        <v>0</v>
      </c>
      <c r="I21" s="26" t="s">
        <v>47</v>
      </c>
      <c r="J21" s="42" t="str">
        <f t="shared" si="1"/>
        <v>NO CUMPLE</v>
      </c>
      <c r="K21" s="43"/>
      <c r="L21" s="50">
        <v>492025</v>
      </c>
      <c r="M21" s="50"/>
    </row>
    <row r="22" spans="1:14" s="5" customFormat="1" ht="36.75" customHeight="1" x14ac:dyDescent="0.25">
      <c r="A22" s="22">
        <v>7</v>
      </c>
      <c r="B22" s="47" t="s">
        <v>33</v>
      </c>
      <c r="C22" s="48"/>
      <c r="D22" s="49"/>
      <c r="E22" s="24" t="s">
        <v>21</v>
      </c>
      <c r="F22" s="23">
        <v>0</v>
      </c>
      <c r="G22" s="25">
        <f t="shared" si="0"/>
        <v>0</v>
      </c>
      <c r="H22" s="27">
        <f t="shared" si="2"/>
        <v>0</v>
      </c>
      <c r="I22" s="26" t="s">
        <v>47</v>
      </c>
      <c r="J22" s="42" t="str">
        <f t="shared" si="1"/>
        <v>NO CUMPLE</v>
      </c>
      <c r="K22" s="43"/>
      <c r="L22" s="50">
        <v>248769</v>
      </c>
      <c r="M22" s="50"/>
    </row>
    <row r="23" spans="1:14" s="5" customFormat="1" ht="34.5" customHeight="1" x14ac:dyDescent="0.25">
      <c r="A23" s="22">
        <v>10</v>
      </c>
      <c r="B23" s="47" t="s">
        <v>32</v>
      </c>
      <c r="C23" s="48"/>
      <c r="D23" s="49"/>
      <c r="E23" s="24" t="s">
        <v>21</v>
      </c>
      <c r="F23" s="23">
        <v>0</v>
      </c>
      <c r="G23" s="25">
        <f t="shared" si="0"/>
        <v>0</v>
      </c>
      <c r="H23" s="27">
        <f t="shared" si="2"/>
        <v>0</v>
      </c>
      <c r="I23" s="26" t="s">
        <v>47</v>
      </c>
      <c r="J23" s="42" t="str">
        <f t="shared" si="1"/>
        <v>NO CUMPLE</v>
      </c>
      <c r="K23" s="43"/>
      <c r="L23" s="50">
        <v>169635</v>
      </c>
      <c r="M23" s="50"/>
    </row>
    <row r="24" spans="1:14" s="5" customFormat="1" ht="33.75" customHeight="1" x14ac:dyDescent="0.25">
      <c r="A24" s="22">
        <v>11</v>
      </c>
      <c r="B24" s="47" t="s">
        <v>31</v>
      </c>
      <c r="C24" s="48"/>
      <c r="D24" s="49"/>
      <c r="E24" s="24" t="s">
        <v>22</v>
      </c>
      <c r="F24" s="23">
        <v>0</v>
      </c>
      <c r="G24" s="25">
        <f t="shared" si="0"/>
        <v>0</v>
      </c>
      <c r="H24" s="27">
        <f t="shared" si="2"/>
        <v>0</v>
      </c>
      <c r="I24" s="26" t="s">
        <v>47</v>
      </c>
      <c r="J24" s="42" t="str">
        <f t="shared" si="1"/>
        <v>NO CUMPLE</v>
      </c>
      <c r="K24" s="43"/>
      <c r="L24" s="50">
        <v>28770</v>
      </c>
      <c r="M24" s="50"/>
    </row>
    <row r="25" spans="1:14" s="5" customFormat="1" ht="34.5" customHeight="1" x14ac:dyDescent="0.25">
      <c r="A25" s="22">
        <v>12</v>
      </c>
      <c r="B25" s="47" t="s">
        <v>30</v>
      </c>
      <c r="C25" s="48"/>
      <c r="D25" s="49"/>
      <c r="E25" s="24" t="s">
        <v>21</v>
      </c>
      <c r="F25" s="23">
        <v>0</v>
      </c>
      <c r="G25" s="25">
        <f t="shared" si="0"/>
        <v>0</v>
      </c>
      <c r="H25" s="27">
        <f t="shared" si="2"/>
        <v>0</v>
      </c>
      <c r="I25" s="26" t="s">
        <v>47</v>
      </c>
      <c r="J25" s="42" t="str">
        <f t="shared" si="1"/>
        <v>NO CUMPLE</v>
      </c>
      <c r="K25" s="43"/>
      <c r="L25" s="50">
        <v>284638</v>
      </c>
      <c r="M25" s="50"/>
    </row>
    <row r="26" spans="1:14" s="5" customFormat="1" ht="33.75" customHeight="1" x14ac:dyDescent="0.25">
      <c r="A26" s="22">
        <v>15</v>
      </c>
      <c r="B26" s="47" t="s">
        <v>29</v>
      </c>
      <c r="C26" s="48"/>
      <c r="D26" s="49"/>
      <c r="E26" s="24" t="s">
        <v>21</v>
      </c>
      <c r="F26" s="23">
        <v>0</v>
      </c>
      <c r="G26" s="25">
        <f t="shared" si="0"/>
        <v>0</v>
      </c>
      <c r="H26" s="27">
        <f t="shared" si="2"/>
        <v>0</v>
      </c>
      <c r="I26" s="26" t="s">
        <v>47</v>
      </c>
      <c r="J26" s="42" t="str">
        <f t="shared" si="1"/>
        <v>NO CUMPLE</v>
      </c>
      <c r="K26" s="43"/>
      <c r="L26" s="50">
        <v>169575</v>
      </c>
      <c r="M26" s="50"/>
      <c r="N26" s="32"/>
    </row>
    <row r="27" spans="1:14" s="5" customFormat="1" ht="34.5" customHeight="1" x14ac:dyDescent="0.25">
      <c r="A27" s="22">
        <v>16</v>
      </c>
      <c r="B27" s="47" t="s">
        <v>28</v>
      </c>
      <c r="C27" s="48"/>
      <c r="D27" s="49"/>
      <c r="E27" s="24" t="s">
        <v>21</v>
      </c>
      <c r="F27" s="23">
        <v>0</v>
      </c>
      <c r="G27" s="25">
        <f t="shared" si="0"/>
        <v>0</v>
      </c>
      <c r="H27" s="27">
        <f t="shared" si="2"/>
        <v>0</v>
      </c>
      <c r="I27" s="26" t="s">
        <v>47</v>
      </c>
      <c r="J27" s="42" t="str">
        <f t="shared" si="1"/>
        <v>NO CUMPLE</v>
      </c>
      <c r="K27" s="43"/>
      <c r="L27" s="50">
        <v>10908333</v>
      </c>
      <c r="M27" s="50"/>
    </row>
    <row r="28" spans="1:14" s="5" customFormat="1" ht="34.5" customHeight="1" x14ac:dyDescent="0.25">
      <c r="A28" s="22">
        <v>17</v>
      </c>
      <c r="B28" s="47" t="s">
        <v>27</v>
      </c>
      <c r="C28" s="48"/>
      <c r="D28" s="49"/>
      <c r="E28" s="24" t="s">
        <v>21</v>
      </c>
      <c r="F28" s="23">
        <v>0</v>
      </c>
      <c r="G28" s="25">
        <f t="shared" si="0"/>
        <v>0</v>
      </c>
      <c r="H28" s="27">
        <f t="shared" si="2"/>
        <v>0</v>
      </c>
      <c r="I28" s="26" t="s">
        <v>47</v>
      </c>
      <c r="J28" s="42" t="str">
        <f t="shared" si="1"/>
        <v>NO CUMPLE</v>
      </c>
      <c r="K28" s="43"/>
      <c r="L28" s="50">
        <v>226100</v>
      </c>
      <c r="M28" s="50"/>
    </row>
    <row r="29" spans="1:14" s="5" customFormat="1" ht="34.5" customHeight="1" x14ac:dyDescent="0.25">
      <c r="A29" s="22">
        <v>18</v>
      </c>
      <c r="B29" s="47" t="s">
        <v>26</v>
      </c>
      <c r="C29" s="48"/>
      <c r="D29" s="49"/>
      <c r="E29" s="24" t="s">
        <v>21</v>
      </c>
      <c r="F29" s="23">
        <v>0</v>
      </c>
      <c r="G29" s="25">
        <f t="shared" si="0"/>
        <v>0</v>
      </c>
      <c r="H29" s="27">
        <f t="shared" si="2"/>
        <v>0</v>
      </c>
      <c r="I29" s="26" t="s">
        <v>47</v>
      </c>
      <c r="J29" s="42" t="str">
        <f t="shared" si="1"/>
        <v>NO CUMPLE</v>
      </c>
      <c r="K29" s="43"/>
      <c r="L29" s="50">
        <v>285600</v>
      </c>
      <c r="M29" s="50"/>
    </row>
    <row r="30" spans="1:14" s="5" customFormat="1" ht="36" customHeight="1" x14ac:dyDescent="0.25">
      <c r="A30" s="22">
        <v>19</v>
      </c>
      <c r="B30" s="47" t="s">
        <v>25</v>
      </c>
      <c r="C30" s="48"/>
      <c r="D30" s="49"/>
      <c r="E30" s="24" t="s">
        <v>22</v>
      </c>
      <c r="F30" s="23">
        <v>0</v>
      </c>
      <c r="G30" s="25">
        <f t="shared" si="0"/>
        <v>0</v>
      </c>
      <c r="H30" s="27">
        <f t="shared" si="2"/>
        <v>0</v>
      </c>
      <c r="I30" s="26" t="s">
        <v>47</v>
      </c>
      <c r="J30" s="42" t="str">
        <f t="shared" si="1"/>
        <v>NO CUMPLE</v>
      </c>
      <c r="K30" s="43"/>
      <c r="L30" s="50">
        <v>34510</v>
      </c>
      <c r="M30" s="50"/>
    </row>
    <row r="31" spans="1:14" s="5" customFormat="1" ht="32.25" customHeight="1" x14ac:dyDescent="0.25">
      <c r="A31" s="22">
        <v>20</v>
      </c>
      <c r="B31" s="47" t="s">
        <v>39</v>
      </c>
      <c r="C31" s="48"/>
      <c r="D31" s="49"/>
      <c r="E31" s="24" t="s">
        <v>21</v>
      </c>
      <c r="F31" s="23">
        <v>0</v>
      </c>
      <c r="G31" s="25">
        <f t="shared" si="0"/>
        <v>0</v>
      </c>
      <c r="H31" s="27">
        <f t="shared" si="2"/>
        <v>0</v>
      </c>
      <c r="I31" s="26" t="s">
        <v>47</v>
      </c>
      <c r="J31" s="42" t="str">
        <f t="shared" si="1"/>
        <v>NO CUMPLE</v>
      </c>
      <c r="K31" s="43"/>
      <c r="L31" s="50">
        <v>2098486</v>
      </c>
      <c r="M31" s="50"/>
    </row>
    <row r="32" spans="1:14" s="5" customFormat="1" ht="16.5" customHeight="1" x14ac:dyDescent="0.25">
      <c r="A32" s="62"/>
      <c r="B32" s="63"/>
      <c r="C32" s="63"/>
      <c r="D32" s="63"/>
      <c r="E32" s="63"/>
      <c r="F32" s="63"/>
      <c r="G32" s="63"/>
      <c r="H32" s="63"/>
      <c r="I32" s="63"/>
      <c r="J32" s="63"/>
      <c r="K32" s="63"/>
      <c r="L32" s="63"/>
      <c r="M32" s="63"/>
    </row>
    <row r="33" spans="1:13" s="5" customFormat="1" ht="18" customHeight="1" x14ac:dyDescent="0.25">
      <c r="A33" s="64" t="s">
        <v>50</v>
      </c>
      <c r="B33" s="64"/>
      <c r="C33" s="64"/>
      <c r="D33" s="64"/>
      <c r="E33" s="30">
        <v>12</v>
      </c>
      <c r="F33" s="64" t="s">
        <v>51</v>
      </c>
      <c r="G33" s="64"/>
      <c r="H33" s="64"/>
      <c r="I33" s="64"/>
      <c r="J33" s="64"/>
      <c r="K33" s="64"/>
      <c r="L33" s="29"/>
      <c r="M33" s="31">
        <v>100000000</v>
      </c>
    </row>
    <row r="34" spans="1:13" ht="15" customHeight="1" x14ac:dyDescent="0.25">
      <c r="A34" s="3"/>
      <c r="B34" s="3"/>
      <c r="C34" s="3"/>
      <c r="D34" s="3"/>
      <c r="E34" s="3"/>
      <c r="F34" s="4"/>
      <c r="G34" s="5"/>
      <c r="H34" s="5"/>
      <c r="I34" s="5"/>
      <c r="J34" s="5"/>
      <c r="K34" s="5"/>
      <c r="L34" s="5"/>
      <c r="M34" s="5"/>
    </row>
    <row r="35" spans="1:13" x14ac:dyDescent="0.25">
      <c r="A35" s="7"/>
      <c r="B35" s="7"/>
      <c r="C35" s="7"/>
      <c r="D35" s="7"/>
      <c r="E35" s="8"/>
      <c r="F35" s="9"/>
    </row>
    <row r="36" spans="1:13" x14ac:dyDescent="0.25">
      <c r="A36" s="51"/>
      <c r="B36" s="51"/>
      <c r="C36" s="51"/>
      <c r="D36" s="51"/>
      <c r="E36" s="51"/>
      <c r="F36" s="51"/>
    </row>
    <row r="43" spans="1:13" x14ac:dyDescent="0.25">
      <c r="A43" s="61" t="s">
        <v>52</v>
      </c>
      <c r="B43" s="61"/>
      <c r="C43" s="61"/>
    </row>
  </sheetData>
  <mergeCells count="74">
    <mergeCell ref="A43:C43"/>
    <mergeCell ref="A32:M32"/>
    <mergeCell ref="F33:K33"/>
    <mergeCell ref="A33:D33"/>
    <mergeCell ref="A2:M2"/>
    <mergeCell ref="L19:M19"/>
    <mergeCell ref="L20:M20"/>
    <mergeCell ref="L21:M21"/>
    <mergeCell ref="L22:M22"/>
    <mergeCell ref="L23:M23"/>
    <mergeCell ref="M5:M6"/>
    <mergeCell ref="A13:M13"/>
    <mergeCell ref="L16:M16"/>
    <mergeCell ref="L17:M17"/>
    <mergeCell ref="A3:M3"/>
    <mergeCell ref="B5:D5"/>
    <mergeCell ref="A1:M1"/>
    <mergeCell ref="A4:M4"/>
    <mergeCell ref="L29:M29"/>
    <mergeCell ref="L30:M30"/>
    <mergeCell ref="L31:M31"/>
    <mergeCell ref="B18:D18"/>
    <mergeCell ref="B19:D19"/>
    <mergeCell ref="B20:D20"/>
    <mergeCell ref="B21:D21"/>
    <mergeCell ref="B22:D22"/>
    <mergeCell ref="B23:D23"/>
    <mergeCell ref="L24:M24"/>
    <mergeCell ref="L25:M25"/>
    <mergeCell ref="L26:M26"/>
    <mergeCell ref="L27:M27"/>
    <mergeCell ref="L28:M28"/>
    <mergeCell ref="B17:D17"/>
    <mergeCell ref="L5:L6"/>
    <mergeCell ref="G5:G6"/>
    <mergeCell ref="J5:J6"/>
    <mergeCell ref="K5:K6"/>
    <mergeCell ref="A5:A6"/>
    <mergeCell ref="F5:F6"/>
    <mergeCell ref="E5:E6"/>
    <mergeCell ref="H5:H6"/>
    <mergeCell ref="I5:I6"/>
    <mergeCell ref="A36:F36"/>
    <mergeCell ref="B28:D28"/>
    <mergeCell ref="B29:D29"/>
    <mergeCell ref="B31:D31"/>
    <mergeCell ref="A14:L14"/>
    <mergeCell ref="L15:M15"/>
    <mergeCell ref="J15:K15"/>
    <mergeCell ref="J16:K16"/>
    <mergeCell ref="J17:K17"/>
    <mergeCell ref="J18:K18"/>
    <mergeCell ref="J19:K19"/>
    <mergeCell ref="J20:K20"/>
    <mergeCell ref="J21:K21"/>
    <mergeCell ref="J22:K22"/>
    <mergeCell ref="B26:D26"/>
    <mergeCell ref="B27:D27"/>
    <mergeCell ref="J28:K28"/>
    <mergeCell ref="J29:K29"/>
    <mergeCell ref="J30:K30"/>
    <mergeCell ref="J31:K31"/>
    <mergeCell ref="A12:L12"/>
    <mergeCell ref="J23:K23"/>
    <mergeCell ref="J24:K24"/>
    <mergeCell ref="J25:K25"/>
    <mergeCell ref="J26:K26"/>
    <mergeCell ref="J27:K27"/>
    <mergeCell ref="B24:D24"/>
    <mergeCell ref="B25:D25"/>
    <mergeCell ref="B30:D30"/>
    <mergeCell ref="L18:M18"/>
    <mergeCell ref="B15:D15"/>
    <mergeCell ref="B16:D16"/>
  </mergeCells>
  <conditionalFormatting sqref="I7">
    <cfRule type="cellIs" dxfId="62" priority="65" operator="greaterThan">
      <formula>$M7</formula>
    </cfRule>
  </conditionalFormatting>
  <conditionalFormatting sqref="I8">
    <cfRule type="cellIs" dxfId="61" priority="64" operator="greaterThan">
      <formula>$M8</formula>
    </cfRule>
  </conditionalFormatting>
  <conditionalFormatting sqref="I9">
    <cfRule type="cellIs" dxfId="60" priority="63" operator="greaterThan">
      <formula>$M9</formula>
    </cfRule>
  </conditionalFormatting>
  <conditionalFormatting sqref="I10">
    <cfRule type="cellIs" dxfId="59" priority="62" operator="greaterThan">
      <formula>$M10</formula>
    </cfRule>
  </conditionalFormatting>
  <conditionalFormatting sqref="I11">
    <cfRule type="cellIs" dxfId="58" priority="61" operator="greaterThan">
      <formula>$M11</formula>
    </cfRule>
  </conditionalFormatting>
  <conditionalFormatting sqref="H16:H31">
    <cfRule type="cellIs" dxfId="57" priority="68" operator="greaterThan">
      <formula>$L16</formula>
    </cfRule>
  </conditionalFormatting>
  <conditionalFormatting sqref="L7">
    <cfRule type="cellIs" dxfId="56" priority="54" operator="equal">
      <formula>"NO CUMPLE"</formula>
    </cfRule>
    <cfRule type="expression" dxfId="55" priority="55">
      <formula>$I7&gt;$M7/1.2</formula>
    </cfRule>
    <cfRule type="cellIs" dxfId="54" priority="60" operator="equal">
      <formula>"CUMPLE"</formula>
    </cfRule>
  </conditionalFormatting>
  <conditionalFormatting sqref="J16:K16">
    <cfRule type="cellIs" dxfId="53" priority="46" operator="equal">
      <formula>"NO CUMPLE"</formula>
    </cfRule>
    <cfRule type="cellIs" dxfId="52" priority="58" operator="equal">
      <formula>"CUMPLE"</formula>
    </cfRule>
    <cfRule type="expression" dxfId="51" priority="47">
      <formula>$H16&gt;$L16/1.2</formula>
    </cfRule>
  </conditionalFormatting>
  <conditionalFormatting sqref="L8">
    <cfRule type="cellIs" dxfId="50" priority="51" operator="equal">
      <formula>"NO CUMPLE"</formula>
    </cfRule>
    <cfRule type="expression" dxfId="49" priority="52">
      <formula>$I8&gt;$M8/1.2</formula>
    </cfRule>
    <cfRule type="cellIs" dxfId="48" priority="53" operator="equal">
      <formula>"CUMPLE"</formula>
    </cfRule>
  </conditionalFormatting>
  <conditionalFormatting sqref="L9:L11">
    <cfRule type="cellIs" dxfId="47" priority="48" operator="equal">
      <formula>"NO CUMPLE"</formula>
    </cfRule>
    <cfRule type="expression" dxfId="46" priority="49">
      <formula>$I9&gt;$M9/1.2</formula>
    </cfRule>
    <cfRule type="cellIs" dxfId="45" priority="50" operator="equal">
      <formula>"CUMPLE"</formula>
    </cfRule>
  </conditionalFormatting>
  <conditionalFormatting sqref="J17:K17">
    <cfRule type="cellIs" dxfId="44" priority="43" operator="equal">
      <formula>"NO CUMPLE"</formula>
    </cfRule>
    <cfRule type="expression" dxfId="43" priority="44">
      <formula>$H17&gt;$L17/1.2</formula>
    </cfRule>
    <cfRule type="cellIs" dxfId="42" priority="45" operator="equal">
      <formula>"CUMPLE"</formula>
    </cfRule>
  </conditionalFormatting>
  <conditionalFormatting sqref="J18:K18">
    <cfRule type="cellIs" dxfId="41" priority="40" operator="equal">
      <formula>"NO CUMPLE"</formula>
    </cfRule>
    <cfRule type="expression" dxfId="40" priority="41">
      <formula>$H18&gt;$L18/1.2</formula>
    </cfRule>
    <cfRule type="cellIs" dxfId="39" priority="42" operator="equal">
      <formula>"CUMPLE"</formula>
    </cfRule>
  </conditionalFormatting>
  <conditionalFormatting sqref="J19:K19">
    <cfRule type="cellIs" dxfId="38" priority="37" operator="equal">
      <formula>"NO CUMPLE"</formula>
    </cfRule>
    <cfRule type="expression" dxfId="37" priority="38">
      <formula>$H19&gt;$L19/1.2</formula>
    </cfRule>
    <cfRule type="cellIs" dxfId="36" priority="39" operator="equal">
      <formula>"CUMPLE"</formula>
    </cfRule>
  </conditionalFormatting>
  <conditionalFormatting sqref="J20:K20">
    <cfRule type="cellIs" dxfId="35" priority="34" operator="equal">
      <formula>"NO CUMPLE"</formula>
    </cfRule>
    <cfRule type="expression" dxfId="34" priority="35">
      <formula>$H20&gt;$L20/1.2</formula>
    </cfRule>
    <cfRule type="cellIs" dxfId="33" priority="36" operator="equal">
      <formula>"CUMPLE"</formula>
    </cfRule>
  </conditionalFormatting>
  <conditionalFormatting sqref="J21:K21">
    <cfRule type="cellIs" dxfId="32" priority="31" operator="equal">
      <formula>"NO CUMPLE"</formula>
    </cfRule>
    <cfRule type="expression" dxfId="31" priority="32">
      <formula>$H21&gt;$L21/1.2</formula>
    </cfRule>
    <cfRule type="cellIs" dxfId="30" priority="33" operator="equal">
      <formula>"CUMPLE"</formula>
    </cfRule>
  </conditionalFormatting>
  <conditionalFormatting sqref="J22:K22">
    <cfRule type="cellIs" dxfId="29" priority="28" operator="equal">
      <formula>"NO CUMPLE"</formula>
    </cfRule>
    <cfRule type="expression" dxfId="28" priority="29">
      <formula>$H22&gt;$L22/1.2</formula>
    </cfRule>
    <cfRule type="cellIs" dxfId="27" priority="30" operator="equal">
      <formula>"CUMPLE"</formula>
    </cfRule>
  </conditionalFormatting>
  <conditionalFormatting sqref="J23:K23">
    <cfRule type="cellIs" dxfId="26" priority="25" operator="equal">
      <formula>"NO CUMPLE"</formula>
    </cfRule>
    <cfRule type="expression" dxfId="25" priority="26">
      <formula>$H23&gt;$L23/1.2</formula>
    </cfRule>
    <cfRule type="cellIs" dxfId="24" priority="27" operator="equal">
      <formula>"CUMPLE"</formula>
    </cfRule>
  </conditionalFormatting>
  <conditionalFormatting sqref="J24:K24">
    <cfRule type="cellIs" dxfId="23" priority="22" operator="equal">
      <formula>"NO CUMPLE"</formula>
    </cfRule>
    <cfRule type="expression" dxfId="22" priority="23">
      <formula>$H24&gt;$L24/1.2</formula>
    </cfRule>
    <cfRule type="cellIs" dxfId="21" priority="24" operator="equal">
      <formula>"CUMPLE"</formula>
    </cfRule>
  </conditionalFormatting>
  <conditionalFormatting sqref="J25:K25">
    <cfRule type="cellIs" dxfId="20" priority="19" operator="equal">
      <formula>"NO CUMPLE"</formula>
    </cfRule>
    <cfRule type="expression" dxfId="19" priority="20">
      <formula>$H25&gt;$L25/1.2</formula>
    </cfRule>
    <cfRule type="cellIs" dxfId="18" priority="21" operator="equal">
      <formula>"CUMPLE"</formula>
    </cfRule>
  </conditionalFormatting>
  <conditionalFormatting sqref="J26:K26">
    <cfRule type="cellIs" dxfId="17" priority="16" operator="equal">
      <formula>"NO CUMPLE"</formula>
    </cfRule>
    <cfRule type="expression" dxfId="16" priority="17">
      <formula>$H26&gt;$L26/1.2</formula>
    </cfRule>
    <cfRule type="cellIs" dxfId="15" priority="18" operator="equal">
      <formula>"CUMPLE"</formula>
    </cfRule>
  </conditionalFormatting>
  <conditionalFormatting sqref="J27:K27">
    <cfRule type="cellIs" dxfId="14" priority="13" operator="equal">
      <formula>"NO CUMPLE"</formula>
    </cfRule>
    <cfRule type="expression" dxfId="13" priority="14">
      <formula>$H27&gt;$L27/1.2</formula>
    </cfRule>
    <cfRule type="cellIs" dxfId="12" priority="15" operator="equal">
      <formula>"CUMPLE"</formula>
    </cfRule>
  </conditionalFormatting>
  <conditionalFormatting sqref="J28:K28">
    <cfRule type="cellIs" dxfId="11" priority="10" operator="equal">
      <formula>"NO CUMPLE"</formula>
    </cfRule>
    <cfRule type="expression" dxfId="10" priority="11">
      <formula>$H28&gt;$L28/1.2</formula>
    </cfRule>
    <cfRule type="cellIs" dxfId="9" priority="12" operator="equal">
      <formula>"CUMPLE"</formula>
    </cfRule>
  </conditionalFormatting>
  <conditionalFormatting sqref="J29:K29">
    <cfRule type="cellIs" dxfId="8" priority="7" operator="equal">
      <formula>"NO CUMPLE"</formula>
    </cfRule>
    <cfRule type="expression" dxfId="7" priority="8">
      <formula>$H29&gt;$L29/1.2</formula>
    </cfRule>
    <cfRule type="cellIs" dxfId="6" priority="9" operator="equal">
      <formula>"CUMPLE"</formula>
    </cfRule>
  </conditionalFormatting>
  <conditionalFormatting sqref="J30:K30">
    <cfRule type="cellIs" dxfId="5" priority="4" operator="equal">
      <formula>"NO CUMPLE"</formula>
    </cfRule>
    <cfRule type="expression" dxfId="4" priority="5">
      <formula>$H30&gt;$L30/1.2</formula>
    </cfRule>
    <cfRule type="cellIs" dxfId="3" priority="6" operator="equal">
      <formula>"CUMPLE"</formula>
    </cfRule>
  </conditionalFormatting>
  <conditionalFormatting sqref="J31:K31">
    <cfRule type="cellIs" dxfId="2" priority="1" operator="equal">
      <formula>"NO CUMPLE"</formula>
    </cfRule>
    <cfRule type="expression" dxfId="1" priority="2">
      <formula>$H31&gt;$L31/1.2</formula>
    </cfRule>
    <cfRule type="cellIs" dxfId="0" priority="3" operator="equal">
      <formula>"CUMPLE"</formula>
    </cfRule>
  </conditionalFormatting>
  <pageMargins left="0.7" right="0.7" top="0.75" bottom="0.75" header="0.3" footer="0.3"/>
  <pageSetup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ECONÓMICA</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 Garcia</dc:creator>
  <cp:lastModifiedBy>Jamile Ospino Prato</cp:lastModifiedBy>
  <cp:lastPrinted>2023-04-10T18:56:17Z</cp:lastPrinted>
  <dcterms:created xsi:type="dcterms:W3CDTF">2021-09-20T17:25:10Z</dcterms:created>
  <dcterms:modified xsi:type="dcterms:W3CDTF">2026-05-14T21:22:07Z</dcterms:modified>
</cp:coreProperties>
</file>