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92.168.1.10\corporativa\PROYECTOS PARA ESTUDIO\2026\BONOS VESTIDO LABOR - INVITACIÓN No.015\BONOS VESTIDO LABOR V6\"/>
    </mc:Choice>
  </mc:AlternateContent>
  <xr:revisionPtr revIDLastSave="0" documentId="13_ncr:1_{484A5CEF-DCE3-4CF1-BF9F-D5068F275A01}" xr6:coauthVersionLast="36" xr6:coauthVersionMax="43" xr10:uidLastSave="{00000000-0000-0000-0000-000000000000}"/>
  <bookViews>
    <workbookView xWindow="0" yWindow="0" windowWidth="12330" windowHeight="9795" firstSheet="1" activeTab="1" xr2:uid="{00000000-000D-0000-FFFF-FFFF00000000}"/>
  </bookViews>
  <sheets>
    <sheet name="Estudio de Mercado (2)" sheetId="3" state="hidden" r:id="rId1"/>
    <sheet name="PROPUESTA ECONÓMICA" sheetId="1" r:id="rId2"/>
    <sheet name="TT-192-2024" sheetId="4" state="hidden" r:id="rId3"/>
  </sheets>
  <definedNames>
    <definedName name="_xlnm.Print_Area" localSheetId="0">'Estudio de Mercado (2)'!$A$1:$AH$25</definedName>
    <definedName name="_xlnm.Print_Area" localSheetId="1">'PROPUESTA ECONÓMICA'!$A$1:$N$23</definedName>
  </definedNames>
  <calcPr calcId="191029"/>
</workbook>
</file>

<file path=xl/calcChain.xml><?xml version="1.0" encoding="utf-8"?>
<calcChain xmlns="http://schemas.openxmlformats.org/spreadsheetml/2006/main">
  <c r="G9" i="1" l="1"/>
  <c r="G8" i="1"/>
  <c r="H9" i="1" l="1"/>
  <c r="I9" i="1" s="1"/>
  <c r="J9" i="1" s="1"/>
  <c r="H8" i="1"/>
  <c r="I8" i="1" s="1"/>
  <c r="J8" i="1" s="1"/>
  <c r="F10" i="1"/>
  <c r="M8" i="1"/>
  <c r="G10" i="1" l="1"/>
  <c r="L10" i="1"/>
  <c r="M9" i="1" l="1"/>
  <c r="M10" i="1" l="1"/>
  <c r="K12" i="1" l="1"/>
  <c r="K10" i="1" l="1"/>
  <c r="E10" i="1" l="1"/>
  <c r="H10" i="1" l="1"/>
  <c r="J10" i="1" l="1"/>
  <c r="I10" i="1"/>
  <c r="AD12" i="3" l="1"/>
  <c r="AK12" i="3" s="1"/>
  <c r="AL12" i="3" s="1"/>
  <c r="AM12" i="3" s="1"/>
  <c r="AP12" i="3" l="1"/>
  <c r="AQ12" i="3" s="1"/>
  <c r="AR12" i="3" s="1"/>
  <c r="Y12" i="3"/>
  <c r="Z12" i="3" s="1"/>
  <c r="AA12" i="3" s="1"/>
  <c r="AB12" i="3" s="1"/>
  <c r="S12" i="3"/>
  <c r="T12" i="3" s="1"/>
  <c r="U12" i="3" s="1"/>
  <c r="V12" i="3" s="1"/>
  <c r="M12" i="3"/>
  <c r="N12" i="3" s="1"/>
  <c r="O12" i="3" s="1"/>
  <c r="P12" i="3" s="1"/>
  <c r="G12" i="3"/>
  <c r="H12" i="3" s="1"/>
  <c r="I12" i="3" s="1"/>
  <c r="AH12" i="3" l="1"/>
  <c r="AH13" i="3" s="1"/>
  <c r="AE12" i="3"/>
  <c r="AE13" i="3" s="1"/>
  <c r="J12" i="3"/>
  <c r="AF12" i="3" s="1"/>
  <c r="AF13" i="3" s="1"/>
  <c r="AE6" i="3" s="1"/>
  <c r="AI6" i="3" s="1"/>
  <c r="AG12" i="3"/>
  <c r="AG13" i="3" s="1"/>
</calcChain>
</file>

<file path=xl/sharedStrings.xml><?xml version="1.0" encoding="utf-8"?>
<sst xmlns="http://schemas.openxmlformats.org/spreadsheetml/2006/main" count="102" uniqueCount="63">
  <si>
    <t>COTIZACIONES ENTREGADAS</t>
  </si>
  <si>
    <t>ESTUDIO DE PRECIOS DE MERCADO</t>
  </si>
  <si>
    <t>FORMATO</t>
  </si>
  <si>
    <t xml:space="preserve">TIEMPO DE EJECUCIÓN EN MESES </t>
  </si>
  <si>
    <t>PRESUPUESTO OFICIAL PARA LA CONTRATACIÓN DE ESTE OBJETO:</t>
  </si>
  <si>
    <t xml:space="preserve">Revisó y aprobó:  </t>
  </si>
  <si>
    <t>PRESUPUESTO ASIGNADO EN PLAN ANUAL DE ADQUISICIONES PARA LA VIGENCIA:</t>
  </si>
  <si>
    <t>VALOR DEL PRESUPUESTO OFICIAL SEGÚN ESTUDIO</t>
  </si>
  <si>
    <t>VERSIÓN N° 05</t>
  </si>
  <si>
    <r>
      <t xml:space="preserve">NOTAS 
</t>
    </r>
    <r>
      <rPr>
        <sz val="8"/>
        <rFont val="Calibri"/>
        <family val="2"/>
        <scheme val="minor"/>
      </rPr>
      <t>1. La columna de valor total puede ser omitida según la necesidad del estudio de precios, para casos donde solo se cotizan valores unitarios de los bienes o servicios.
2.  Antes del total se pueden incluir las filas necesarias para llegar a este valor, según la naturaleza del contrato, la calidad del contratista (Persona natural o jurídica) (impuestos  o gravámenes especiales tales como (IVA, AIU), Asi como descuentos comerciales.
3.  El número de cotizaciones incluidas en el formato será de acuerdo a la modalidad de contratación y a las presentadas por los posibles contratistas.
4. En la descripción de características y/o especificaciones técnicas se podrá insertar las columnas necesarias, con el fin de dejar claro la  especificidad  del bien o servicio,  como (Clase, tipo, capacidad, entre otros).
5. Se agrega en la firma el cargo del líder del proyecto.
6. En las observaciones se podrán incluir cuadros descriptivos según necesidad, con el fin de aclarar alguna novedad durante el proceso del estudio.</t>
    </r>
  </si>
  <si>
    <t>FECHA: FEBRERO DE 2017</t>
  </si>
  <si>
    <t>GESTIÓN JURÍDICA Y CONTRACTUAL</t>
  </si>
  <si>
    <t>CÓDIGO: GJC-FT09</t>
  </si>
  <si>
    <t xml:space="preserve">Líder de Proyecto </t>
  </si>
  <si>
    <t>Revisó: Manuel Fernando Cifuentes Bonilla - Profesional 3 - Subgerencia Corporativa</t>
  </si>
  <si>
    <t>COTIZACIÓN 1</t>
  </si>
  <si>
    <t>COTIZACIÓN 2</t>
  </si>
  <si>
    <t>Proyectó: Yalile Maldonado Castro - Contratista- Subgerencia Corporativa</t>
  </si>
  <si>
    <t>ITEM</t>
  </si>
  <si>
    <t>DESCRIPCIÓN</t>
  </si>
  <si>
    <t>UNIDAD DE MEDIDA</t>
  </si>
  <si>
    <t>BONO</t>
  </si>
  <si>
    <t>TIEMPO DE EJECUCIÓN HASTA</t>
  </si>
  <si>
    <t>RAFAEL MAURICIO CAMARGO FLÓREZ</t>
  </si>
  <si>
    <t>Subgerente Corporativo  ( E )</t>
  </si>
  <si>
    <t>31 DE DICIEMBRE 2024</t>
  </si>
  <si>
    <t>BONO  tipo tarjeta redimible y/o canjeable única y exclusivamente en prendas de vestir y calzado para damas y caballeros por concepto de dotación.</t>
  </si>
  <si>
    <t>VALOR INCLUIDO EN EL BONO (A)</t>
  </si>
  <si>
    <t>%  DE COMISIÓN (VALOR COMISION ENTREGA BONO   (B)</t>
  </si>
  <si>
    <t>VALOR TOTAL (A+B+C)</t>
  </si>
  <si>
    <r>
      <t>NOMBRE DEL PROYECTO</t>
    </r>
    <r>
      <rPr>
        <sz val="12"/>
        <rFont val="Arial Narrow"/>
        <family val="2"/>
      </rPr>
      <t>:suministro de bonos personalizados para ser canjeados por dotación de vestuario y calzado en establecimientos de comercio, para uso de labor de los trabajadores de la Terminal de Transporte S.A con derecho a esta prestación social, para la vigencia 2024 y 2025.</t>
    </r>
  </si>
  <si>
    <t>VALOR TOTAL  DE BONOS</t>
  </si>
  <si>
    <t xml:space="preserve">%  
DE COMISIÓN </t>
  </si>
  <si>
    <t>VALOR IVA ( C )</t>
  </si>
  <si>
    <t>VALOR IVA
 ( C )</t>
  </si>
  <si>
    <t>FECHA: 23 DE MAYO DE 2024</t>
  </si>
  <si>
    <t>CANTIDAD DE BONOS</t>
  </si>
  <si>
    <t>LEONARDO GARZÓN RAYO</t>
  </si>
  <si>
    <t>Director de Gestión Humana</t>
  </si>
  <si>
    <t>OPCIÓN 1</t>
  </si>
  <si>
    <t>OPCIÓN 2</t>
  </si>
  <si>
    <t xml:space="preserve">VALOR UNITARIO PROMEDIO  INCLUIDO (VALOR DEL BONO - %DE COMISIÓN -  IVA) </t>
  </si>
  <si>
    <t>VALOR TOTAL PROMEDIO INCLUIDO (VALOR DEL BONO - %DE COMISIÓN -  IVA)</t>
  </si>
  <si>
    <t>opción 1</t>
  </si>
  <si>
    <t>%  DE COMISIÓN  DEL 6%</t>
  </si>
  <si>
    <t>%  
DE COMISIÓN PROMEDIO (SUGERIDO COMO TECHO A OFERTAR)</t>
  </si>
  <si>
    <t>De acuerdo con el presupuesto asignado para la actual vigencia, para cumplir con el objetivo propuesto que se describirá a continuación: " suministro de bonos personalizados para ser canjeados por dotación de vestuario y calzado en establecimientos de comercio, para uso de labor de los trabajadores de la Terminal de Transporte S.A con derecho a esta prestación social, para la vigencia 2024 y 2025", el cual es de $338.424.070, se considera que el presupuesto oficial para la futura contratación según el presente estudio de mercado es por la suma DOSCIENTOS OCHENTA Y SIETE MILLONES VEINTIOCHO MIL SESENTA PESOS (COP $287.028.060) incluido IVA, gastos directos e indirectos en los que deba incurrir el contratista para el cumplimiento del contrato.  Se anexan las respectivas cotizaciones.</t>
  </si>
  <si>
    <r>
      <rPr>
        <b/>
        <sz val="12"/>
        <rFont val="Arial Narrow"/>
        <family val="2"/>
      </rPr>
      <t>Observaciones:</t>
    </r>
    <r>
      <rPr>
        <sz val="12"/>
        <rFont val="Arial Narrow"/>
        <family val="2"/>
      </rPr>
      <t xml:space="preserve"> Para el presente análisis, la Subgerencia Corporativa procedió a realizar el presente estudio de precios de mercado por medio del correo electrónico cotizaciones@terminaldetransporte.gov.co, en el cual se recibieron dos (2) cotizaciones de las siguientes empresas: PLUXEE COLOMBIA S.A.S y BIG PASS EDENRED SAS.
 La Dirección de Gestión Humana de la entidad revisó las cotizaciones incluidas en el presente estudio de mercado y consideró que los ítems presentados cumplen con las características solicitadas en las especificaciones técnicas. (ver su firma en el presente estudio).  
Se procedió a realizar el análisis de precios unitarios de acuerdo con cada cotización, donde se aplicó la metodología de media aritmética como orientación y referencia, para obtener el valor unitario total promedio. Teniendo en cuenta que la media aritmética es un tipo de herramienta que otorga la misma ponderación a todos los valores presentados y que es una medida de tendencia central.</t>
    </r>
  </si>
  <si>
    <r>
      <rPr>
        <b/>
        <sz val="12"/>
        <rFont val="Arial Narrow"/>
        <family val="2"/>
      </rPr>
      <t>Concepto:</t>
    </r>
    <r>
      <rPr>
        <sz val="12"/>
        <rFont val="Arial Narrow"/>
        <family val="2"/>
      </rPr>
      <t xml:space="preserve"> Se recomienda para la futura contratación, utilizar el porcentaje de comisión promedio, de las cotizaciones entregadas en el presente estudio de precios de mercado; es decir, los relacionados en la columna " % de Comisión Promedio Sugerido” el cual correspondería al valor promedio y determina el techo a ofertar; Para el presente ejercicio, corresponde al SEIS POR CIENTO (6%) por Bono, por el valor de DOS MILLONES TREINTA Y CINCO MIL SEISCIENTOS SESENTA PESOS (COP $ 2.035.660) incluido valor del bono, % de comisión, gastos directos, indirectos e impuestos en los que deba incurrir el contratista, y para un total de 141 bonos, la suma de DOSCIENTOS OCHENTA Y SIETE MILLONES VEINTIOCHO MIL SESENTA PESOS (COP $287.028.060), incluido gastos directos, indirectos e impuestos en los que deba incurrir el contratista para el cumplimiento del contrato. Conforme a este presupuesto se deberá surtir el proceso de contratación conforme al Manual de Contratación
</t>
    </r>
  </si>
  <si>
    <t xml:space="preserve">% DE COMISIÓN </t>
  </si>
  <si>
    <t>Bono canjeable única y exclusivamente en prendas de vestir y calzado para damas y caballeros:</t>
  </si>
  <si>
    <t>VALOR DE COMISIÓN ENTREGA BONO   (B)</t>
  </si>
  <si>
    <t xml:space="preserve">VALOR TOTAL DE BONOS </t>
  </si>
  <si>
    <t>%  
DE COMISIÓN (PROMEDIO)</t>
  </si>
  <si>
    <t>VALOR UNITARIO BONO INCLUIDO IVA (A+B+C)</t>
  </si>
  <si>
    <t>UND</t>
  </si>
  <si>
    <t xml:space="preserve">TOTAL </t>
  </si>
  <si>
    <t xml:space="preserve">VALOR DEL PRESUPUESTO OFICIAL SEGÚN ESTUDIO </t>
  </si>
  <si>
    <t xml:space="preserve">%  
DE COMISIÓN  SUGERIDO COMO TECHO A OFERTAR (PROMEDIO) </t>
  </si>
  <si>
    <t>VALOR TOTAL  INCLUIDO EL VALOR DEL BONO - %DE COMISIÓN -  IVA, COMO TECHO A OFERTAR (PROMEDIO)</t>
  </si>
  <si>
    <t>ANEXO 2 - PROPUESTA ECONÓMICA - BONOS VESTIDO LABOR</t>
  </si>
  <si>
    <t>FIRMA____________________________________________________</t>
  </si>
  <si>
    <r>
      <rPr>
        <b/>
        <sz val="10"/>
        <rFont val="Century Gothic"/>
        <family val="2"/>
      </rPr>
      <t>Nota 1:</t>
    </r>
    <r>
      <rPr>
        <sz val="10"/>
        <rFont val="Century Gothic"/>
        <family val="2"/>
      </rPr>
      <t xml:space="preserve"> El contratista deberá entregar los bonos de acuerdo con la siguiente CANTIDAD ESTIMADA:  145 Bonos.
</t>
    </r>
    <r>
      <rPr>
        <b/>
        <sz val="10"/>
        <rFont val="Century Gothic"/>
        <family val="2"/>
      </rPr>
      <t>Nota 2:</t>
    </r>
    <r>
      <rPr>
        <sz val="10"/>
        <rFont val="Century Gothic"/>
        <family val="2"/>
      </rPr>
      <t xml:space="preserve"> Los Bonos deben cumplir como mínimo las características técnicas descritas en las condiciones mínimas de los bonos y su respectiva redención o canje por parte de los beneficiaros.
</t>
    </r>
    <r>
      <rPr>
        <b/>
        <sz val="10"/>
        <rFont val="Century Gothic"/>
        <family val="2"/>
      </rPr>
      <t>Nota 3:</t>
    </r>
    <r>
      <rPr>
        <sz val="10"/>
        <rFont val="Century Gothic"/>
        <family val="2"/>
      </rPr>
      <t xml:space="preserve"> La cantidad relacionada es estimada y podrá variar de acuerdo con la causación efectiva de la dotación del personal que conforme con la Ley tengan derecho a esta prestación: es decir, las situaciones administrativas tales como, la provisión de las vacantes, el retiro, fallecimiento de funcionarios, entre otras podrán generar ajustes en mayores o menores cantidades de bonos redimibles o canjeables exclusivamente por dotación durante la ejecución del contrato resultante, para tales efectos la entidad realizará las modificaciones que sean necesarias.
</t>
    </r>
    <r>
      <rPr>
        <b/>
        <sz val="10"/>
        <rFont val="Century Gothic"/>
        <family val="2"/>
      </rPr>
      <t xml:space="preserve">Nota 4: </t>
    </r>
    <r>
      <rPr>
        <sz val="10"/>
        <rFont val="Century Gothic"/>
        <family val="2"/>
      </rPr>
      <t xml:space="preserve">Dichos bonos serán entregados debidamente cargados por el contratista al supervisor del contrato dentro de los diez (10) días hábiles posteriores al envío por parte del supervisor de los nombres y cédulas de los beneficiarios al correo electrónico del contratista.
</t>
    </r>
    <r>
      <rPr>
        <b/>
        <sz val="10"/>
        <rFont val="Century Gothic"/>
        <family val="2"/>
      </rPr>
      <t>Nota 5:</t>
    </r>
    <r>
      <rPr>
        <sz val="10"/>
        <rFont val="Century Gothic"/>
        <family val="2"/>
      </rPr>
      <t xml:space="preserve"> Al diligenciar el Formato de propuesta económica, los proponentes deberán ofertar precios unitarios y valores totales ajustados al peso, sin centavos para todos y cada uno de los ítems, los cuales hacen parte de la propuesta. El ajuste al peso se hará de la siguiente manera, ya sea por exceso o por defecto de los precios unitarios, así: cuando la fracción decimal del peso sea igual o superior a 5 se aproxima por exceso y cuando sea inferior a 5 se aproxima por defecto. Los precios unitarios y valores totales para cada ítem deben escribirse en forma legible y sin enmendaduras.
</t>
    </r>
    <r>
      <rPr>
        <b/>
        <sz val="10"/>
        <rFont val="Century Gothic"/>
        <family val="2"/>
      </rPr>
      <t>Nota 6:</t>
    </r>
    <r>
      <rPr>
        <sz val="10"/>
        <rFont val="Century Gothic"/>
        <family val="2"/>
      </rPr>
      <t xml:space="preserve"> La presente propuesta se mantendrá por la vigencia de 60 días.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</si>
</sst>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quot;$&quot;\ #,##0"/>
    <numFmt numFmtId="168" formatCode="0.0%"/>
    <numFmt numFmtId="169" formatCode="_-&quot;$&quot;\ * #,##0_-;\-&quot;$&quot;\ * #,##0_-;_-&quot;$&quot;\ * &quot;-&quot;??_-;_-@_-"/>
  </numFmts>
  <fonts count="26"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b/>
      <sz val="12"/>
      <name val="Calibri"/>
      <family val="2"/>
      <scheme val="minor"/>
    </font>
    <font>
      <b/>
      <sz val="10"/>
      <name val="Calibri"/>
      <family val="2"/>
      <scheme val="minor"/>
    </font>
    <font>
      <sz val="7"/>
      <name val="Calibri"/>
      <family val="2"/>
      <scheme val="minor"/>
    </font>
    <font>
      <b/>
      <sz val="8"/>
      <name val="Calibri"/>
      <family val="2"/>
      <scheme val="minor"/>
    </font>
    <font>
      <sz val="8"/>
      <name val="Calibri"/>
      <family val="2"/>
      <scheme val="minor"/>
    </font>
    <font>
      <sz val="10"/>
      <name val="Arial"/>
      <family val="2"/>
    </font>
    <font>
      <sz val="12"/>
      <color theme="1"/>
      <name val="Arial Narrow"/>
      <family val="2"/>
    </font>
    <font>
      <sz val="10"/>
      <name val="Arial Narrow"/>
      <family val="2"/>
    </font>
    <font>
      <b/>
      <sz val="12"/>
      <name val="Arial Narrow"/>
      <family val="2"/>
    </font>
    <font>
      <sz val="12"/>
      <name val="Arial Narrow"/>
      <family val="2"/>
    </font>
    <font>
      <sz val="12"/>
      <name val="Calibri"/>
      <family val="2"/>
      <scheme val="minor"/>
    </font>
    <font>
      <b/>
      <sz val="10"/>
      <name val="Arial"/>
      <family val="2"/>
    </font>
    <font>
      <sz val="10"/>
      <name val="Arial"/>
      <family val="2"/>
    </font>
    <font>
      <sz val="10"/>
      <name val="Century Gothic"/>
      <family val="2"/>
    </font>
    <font>
      <b/>
      <sz val="12"/>
      <name val="Century Gothic"/>
      <family val="2"/>
    </font>
    <font>
      <b/>
      <sz val="10"/>
      <name val="Century Gothic"/>
      <family val="2"/>
    </font>
    <font>
      <sz val="12"/>
      <name val="Century Gothic"/>
      <family val="2"/>
    </font>
    <font>
      <sz val="7"/>
      <name val="Century Gothic"/>
      <family val="2"/>
    </font>
    <font>
      <b/>
      <sz val="11"/>
      <name val="Century Gothic"/>
      <family val="2"/>
    </font>
    <font>
      <sz val="11"/>
      <name val="Century Gothic"/>
      <family val="2"/>
    </font>
    <font>
      <u/>
      <sz val="11"/>
      <color theme="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164" fontId="3" fillId="0" borderId="0" applyFont="0" applyFill="0" applyBorder="0" applyAlignment="0" applyProtection="0"/>
    <xf numFmtId="42" fontId="10" fillId="0" borderId="0" applyFont="0" applyFill="0" applyBorder="0" applyAlignment="0" applyProtection="0"/>
    <xf numFmtId="9" fontId="17" fillId="0" borderId="0" applyFont="0" applyFill="0" applyBorder="0" applyAlignment="0" applyProtection="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cellStyleXfs>
  <cellXfs count="183">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xf>
    <xf numFmtId="0" fontId="12" fillId="0" borderId="0" xfId="0" applyFont="1"/>
    <xf numFmtId="0" fontId="12" fillId="0" borderId="0" xfId="0" applyFont="1" applyAlignment="1">
      <alignment vertical="center"/>
    </xf>
    <xf numFmtId="0" fontId="14" fillId="0" borderId="0" xfId="0" applyFont="1"/>
    <xf numFmtId="165" fontId="4" fillId="0" borderId="0" xfId="0" applyNumberFormat="1" applyFont="1" applyAlignment="1">
      <alignment vertical="center"/>
    </xf>
    <xf numFmtId="0" fontId="12" fillId="0" borderId="0" xfId="0" applyFont="1" applyAlignment="1">
      <alignment horizontal="center"/>
    </xf>
    <xf numFmtId="0" fontId="12" fillId="0" borderId="0" xfId="0" applyFont="1" applyAlignment="1">
      <alignment horizontal="left"/>
    </xf>
    <xf numFmtId="0" fontId="13" fillId="0" borderId="0" xfId="0" applyFont="1" applyAlignment="1">
      <alignment horizontal="left" vertical="center"/>
    </xf>
    <xf numFmtId="0" fontId="13" fillId="0" borderId="0" xfId="0" applyFont="1"/>
    <xf numFmtId="0" fontId="13" fillId="0" borderId="5" xfId="0" applyFont="1" applyBorder="1"/>
    <xf numFmtId="0" fontId="13" fillId="0" borderId="0" xfId="0" applyFont="1" applyAlignment="1">
      <alignment horizontal="right"/>
    </xf>
    <xf numFmtId="0" fontId="13" fillId="0" borderId="0" xfId="0" applyFont="1" applyAlignment="1">
      <alignment horizontal="center"/>
    </xf>
    <xf numFmtId="0" fontId="14" fillId="0" borderId="0" xfId="0" applyFont="1" applyAlignment="1">
      <alignment horizontal="left" wrapText="1"/>
    </xf>
    <xf numFmtId="0" fontId="14" fillId="0" borderId="0" xfId="0" applyFont="1" applyAlignment="1">
      <alignment wrapText="1"/>
    </xf>
    <xf numFmtId="0" fontId="14" fillId="0" borderId="0" xfId="0" applyFont="1" applyAlignment="1">
      <alignment horizontal="center"/>
    </xf>
    <xf numFmtId="0" fontId="7" fillId="3" borderId="0" xfId="0" applyFont="1" applyFill="1"/>
    <xf numFmtId="0" fontId="14" fillId="0" borderId="1" xfId="2" applyNumberFormat="1" applyFont="1" applyBorder="1" applyAlignment="1">
      <alignment horizontal="center" vertical="center"/>
    </xf>
    <xf numFmtId="0" fontId="0" fillId="0" borderId="0" xfId="0" applyAlignment="1">
      <alignment vertical="center"/>
    </xf>
    <xf numFmtId="0" fontId="13" fillId="3" borderId="10" xfId="0" applyFont="1" applyFill="1" applyBorder="1" applyAlignment="1">
      <alignment horizontal="center" vertical="center" wrapText="1"/>
    </xf>
    <xf numFmtId="166" fontId="13" fillId="3" borderId="10" xfId="1" applyNumberFormat="1" applyFont="1" applyFill="1" applyBorder="1" applyAlignment="1">
      <alignment horizontal="center" vertical="center"/>
    </xf>
    <xf numFmtId="0" fontId="4" fillId="3" borderId="0" xfId="0" applyFont="1" applyFill="1" applyAlignment="1">
      <alignment vertical="center"/>
    </xf>
    <xf numFmtId="0" fontId="14" fillId="3" borderId="10" xfId="0" applyFont="1" applyFill="1" applyBorder="1" applyAlignment="1">
      <alignment horizontal="center" vertical="center" wrapText="1"/>
    </xf>
    <xf numFmtId="42" fontId="13" fillId="3" borderId="10" xfId="2" applyFont="1" applyFill="1" applyBorder="1" applyAlignment="1">
      <alignment horizontal="center" vertical="center"/>
    </xf>
    <xf numFmtId="0" fontId="14" fillId="3" borderId="6" xfId="0" applyFont="1" applyFill="1" applyBorder="1" applyAlignment="1">
      <alignment horizontal="center" vertical="center" wrapText="1"/>
    </xf>
    <xf numFmtId="0" fontId="14" fillId="3" borderId="1" xfId="0" applyFont="1" applyFill="1" applyBorder="1" applyAlignment="1">
      <alignment horizontal="center" vertical="center"/>
    </xf>
    <xf numFmtId="0" fontId="13" fillId="3" borderId="0" xfId="0" applyFont="1" applyFill="1" applyAlignment="1">
      <alignment horizontal="center" vertical="center" wrapText="1"/>
    </xf>
    <xf numFmtId="9" fontId="14" fillId="0" borderId="1" xfId="2" applyNumberFormat="1" applyFont="1" applyBorder="1" applyAlignment="1">
      <alignment horizontal="center" vertical="center"/>
    </xf>
    <xf numFmtId="166" fontId="13" fillId="2" borderId="3" xfId="1" applyNumberFormat="1" applyFont="1" applyFill="1" applyBorder="1" applyAlignment="1">
      <alignment horizontal="center" vertical="center"/>
    </xf>
    <xf numFmtId="167" fontId="14" fillId="0" borderId="1" xfId="2" applyNumberFormat="1" applyFont="1" applyBorder="1" applyAlignment="1">
      <alignment horizontal="center" vertical="center"/>
    </xf>
    <xf numFmtId="167" fontId="13" fillId="0" borderId="1" xfId="2" applyNumberFormat="1" applyFont="1" applyBorder="1" applyAlignment="1">
      <alignment horizontal="center" vertical="center"/>
    </xf>
    <xf numFmtId="167" fontId="14" fillId="0" borderId="1" xfId="2" applyNumberFormat="1" applyFont="1" applyBorder="1" applyAlignment="1">
      <alignment vertical="center"/>
    </xf>
    <xf numFmtId="167" fontId="13" fillId="2" borderId="1" xfId="1" applyNumberFormat="1" applyFont="1" applyFill="1" applyBorder="1" applyAlignment="1">
      <alignment horizontal="center" vertical="center"/>
    </xf>
    <xf numFmtId="167" fontId="7" fillId="3" borderId="0" xfId="0" applyNumberFormat="1" applyFont="1" applyFill="1"/>
    <xf numFmtId="0" fontId="13" fillId="2" borderId="17" xfId="0" applyFont="1" applyFill="1" applyBorder="1" applyAlignment="1">
      <alignment horizontal="center" vertical="center" wrapText="1"/>
    </xf>
    <xf numFmtId="42" fontId="13" fillId="2" borderId="18" xfId="2" applyFont="1" applyFill="1" applyBorder="1" applyAlignment="1">
      <alignment horizontal="center" vertical="center" wrapText="1"/>
    </xf>
    <xf numFmtId="42" fontId="13" fillId="4" borderId="18" xfId="2" applyFont="1" applyFill="1" applyBorder="1" applyAlignment="1">
      <alignment horizontal="center" vertical="center" wrapText="1"/>
    </xf>
    <xf numFmtId="42" fontId="13" fillId="4" borderId="19" xfId="2" applyFont="1" applyFill="1" applyBorder="1" applyAlignment="1">
      <alignment horizontal="center" vertical="center" wrapText="1"/>
    </xf>
    <xf numFmtId="6" fontId="11" fillId="0" borderId="17" xfId="0" applyNumberFormat="1" applyFont="1" applyBorder="1" applyAlignment="1">
      <alignment horizontal="center" vertical="center" wrapText="1"/>
    </xf>
    <xf numFmtId="9" fontId="14" fillId="0" borderId="18" xfId="2" applyNumberFormat="1" applyFont="1" applyBorder="1" applyAlignment="1">
      <alignment horizontal="center" vertical="center"/>
    </xf>
    <xf numFmtId="42" fontId="14" fillId="0" borderId="18" xfId="2" applyFont="1" applyBorder="1" applyAlignment="1">
      <alignment horizontal="center" vertical="center"/>
    </xf>
    <xf numFmtId="42" fontId="13" fillId="0" borderId="18" xfId="2" applyFont="1" applyBorder="1" applyAlignment="1">
      <alignment vertical="center"/>
    </xf>
    <xf numFmtId="42" fontId="13" fillId="0" borderId="19" xfId="2" applyFont="1" applyBorder="1" applyAlignment="1">
      <alignment vertical="center"/>
    </xf>
    <xf numFmtId="42" fontId="13" fillId="5" borderId="18" xfId="2" applyFont="1" applyFill="1" applyBorder="1" applyAlignment="1">
      <alignment horizontal="center" vertical="center" wrapText="1"/>
    </xf>
    <xf numFmtId="42" fontId="14" fillId="0" borderId="17" xfId="2" applyFont="1" applyBorder="1" applyAlignment="1">
      <alignment horizontal="center" vertical="center"/>
    </xf>
    <xf numFmtId="42" fontId="13" fillId="0" borderId="18" xfId="2" applyFont="1" applyBorder="1" applyAlignment="1">
      <alignment horizontal="center" vertical="center"/>
    </xf>
    <xf numFmtId="0" fontId="13" fillId="0" borderId="10" xfId="0" applyFont="1" applyBorder="1"/>
    <xf numFmtId="42" fontId="13" fillId="5" borderId="20" xfId="2" applyFont="1" applyFill="1" applyBorder="1" applyAlignment="1">
      <alignment vertical="center" wrapText="1"/>
    </xf>
    <xf numFmtId="42" fontId="13" fillId="0" borderId="20" xfId="2" applyFont="1" applyBorder="1" applyAlignment="1">
      <alignment vertical="center"/>
    </xf>
    <xf numFmtId="0" fontId="13" fillId="2" borderId="21" xfId="0" applyFont="1" applyFill="1" applyBorder="1" applyAlignment="1">
      <alignment horizontal="center" vertical="center" wrapText="1"/>
    </xf>
    <xf numFmtId="6" fontId="11" fillId="0" borderId="21" xfId="0" applyNumberFormat="1" applyFont="1" applyBorder="1" applyAlignment="1">
      <alignment horizontal="center" vertical="center" wrapText="1"/>
    </xf>
    <xf numFmtId="42" fontId="13" fillId="5" borderId="20" xfId="2" applyFont="1" applyFill="1" applyBorder="1" applyAlignment="1">
      <alignment horizontal="center" vertical="center" wrapText="1"/>
    </xf>
    <xf numFmtId="42" fontId="14" fillId="0" borderId="21" xfId="2" applyFont="1" applyBorder="1" applyAlignment="1">
      <alignment horizontal="center" vertical="center"/>
    </xf>
    <xf numFmtId="165" fontId="0" fillId="0" borderId="0" xfId="1" applyNumberFormat="1" applyFont="1" applyAlignment="1">
      <alignment vertical="center"/>
    </xf>
    <xf numFmtId="0" fontId="13" fillId="2" borderId="22" xfId="0" applyFont="1" applyFill="1" applyBorder="1" applyAlignment="1">
      <alignment horizontal="center" vertical="center" wrapText="1"/>
    </xf>
    <xf numFmtId="42" fontId="13" fillId="2" borderId="23" xfId="2" applyFont="1" applyFill="1" applyBorder="1" applyAlignment="1">
      <alignment horizontal="center" vertical="center" wrapText="1"/>
    </xf>
    <xf numFmtId="42" fontId="13" fillId="4" borderId="24" xfId="2" applyFont="1" applyFill="1" applyBorder="1" applyAlignment="1">
      <alignment horizontal="center" vertical="center" wrapText="1"/>
    </xf>
    <xf numFmtId="167" fontId="0" fillId="0" borderId="25" xfId="0" applyNumberFormat="1" applyBorder="1" applyAlignment="1">
      <alignment vertical="center"/>
    </xf>
    <xf numFmtId="0" fontId="0" fillId="0" borderId="26" xfId="0" applyBorder="1" applyAlignment="1">
      <alignment vertical="center"/>
    </xf>
    <xf numFmtId="167" fontId="0" fillId="0" borderId="26" xfId="0" applyNumberFormat="1" applyBorder="1" applyAlignment="1">
      <alignment vertical="center"/>
    </xf>
    <xf numFmtId="167" fontId="16" fillId="0" borderId="27" xfId="0" applyNumberFormat="1" applyFont="1" applyBorder="1" applyAlignment="1">
      <alignment vertical="center"/>
    </xf>
    <xf numFmtId="167" fontId="13" fillId="0" borderId="1" xfId="2" applyNumberFormat="1" applyFont="1" applyBorder="1" applyAlignment="1">
      <alignment vertical="center"/>
    </xf>
    <xf numFmtId="0" fontId="3" fillId="0" borderId="0" xfId="0" applyFont="1"/>
    <xf numFmtId="10" fontId="0" fillId="0" borderId="0" xfId="0" applyNumberFormat="1"/>
    <xf numFmtId="10" fontId="3" fillId="0" borderId="0" xfId="0" applyNumberFormat="1" applyFont="1"/>
    <xf numFmtId="0" fontId="18" fillId="0" borderId="0" xfId="0" applyFont="1"/>
    <xf numFmtId="0" fontId="18" fillId="0" borderId="0" xfId="0" applyFont="1" applyAlignment="1">
      <alignment vertical="center"/>
    </xf>
    <xf numFmtId="0" fontId="22" fillId="3" borderId="0" xfId="0" applyFont="1" applyFill="1"/>
    <xf numFmtId="0" fontId="24" fillId="0" borderId="0" xfId="0" applyFont="1"/>
    <xf numFmtId="42" fontId="24" fillId="0" borderId="1" xfId="2" applyFont="1" applyBorder="1" applyAlignment="1">
      <alignment vertical="center"/>
    </xf>
    <xf numFmtId="0" fontId="24" fillId="0" borderId="1" xfId="2" applyNumberFormat="1" applyFont="1" applyBorder="1" applyAlignment="1">
      <alignment horizontal="center" vertical="center"/>
    </xf>
    <xf numFmtId="10" fontId="24" fillId="0" borderId="1" xfId="2" applyNumberFormat="1" applyFont="1" applyBorder="1" applyAlignment="1">
      <alignment horizontal="center" vertical="center"/>
    </xf>
    <xf numFmtId="0" fontId="20" fillId="0" borderId="0" xfId="0" applyFont="1" applyBorder="1" applyAlignment="1">
      <alignment horizontal="center" vertical="center" wrapText="1"/>
    </xf>
    <xf numFmtId="0" fontId="19" fillId="0" borderId="0" xfId="0" applyFont="1" applyBorder="1" applyAlignment="1">
      <alignment horizontal="left" vertical="center" wrapText="1"/>
    </xf>
    <xf numFmtId="0" fontId="21" fillId="0" borderId="0" xfId="0" applyFont="1" applyBorder="1" applyAlignment="1">
      <alignment horizontal="left" vertical="center" wrapText="1"/>
    </xf>
    <xf numFmtId="0" fontId="21" fillId="0" borderId="0" xfId="0" applyFont="1" applyBorder="1" applyAlignment="1">
      <alignment horizontal="left" vertical="top" wrapText="1"/>
    </xf>
    <xf numFmtId="0" fontId="21" fillId="0" borderId="0" xfId="0" applyFont="1" applyBorder="1" applyAlignment="1">
      <alignment horizontal="left" vertical="center"/>
    </xf>
    <xf numFmtId="10" fontId="24" fillId="3" borderId="1" xfId="3" applyNumberFormat="1" applyFont="1" applyFill="1" applyBorder="1" applyAlignment="1">
      <alignment horizontal="center" vertical="center"/>
    </xf>
    <xf numFmtId="169" fontId="19" fillId="0" borderId="0" xfId="0" applyNumberFormat="1" applyFont="1" applyAlignment="1">
      <alignment horizontal="left" vertical="center"/>
    </xf>
    <xf numFmtId="42" fontId="19" fillId="0" borderId="0" xfId="0" applyNumberFormat="1" applyFont="1" applyAlignment="1">
      <alignment horizontal="left" vertical="center"/>
    </xf>
    <xf numFmtId="0" fontId="24" fillId="3" borderId="1" xfId="0" applyFont="1" applyFill="1" applyBorder="1" applyAlignment="1">
      <alignment horizontal="center" vertical="center" wrapText="1"/>
    </xf>
    <xf numFmtId="0" fontId="24" fillId="3" borderId="1" xfId="0" applyFont="1" applyFill="1" applyBorder="1" applyAlignment="1">
      <alignment horizontal="center" vertical="center" textRotation="90"/>
    </xf>
    <xf numFmtId="169" fontId="24" fillId="3" borderId="1" xfId="0" applyNumberFormat="1" applyFont="1" applyFill="1" applyBorder="1" applyAlignment="1">
      <alignment horizontal="center" vertical="center"/>
    </xf>
    <xf numFmtId="169" fontId="23" fillId="3" borderId="1" xfId="0" applyNumberFormat="1" applyFont="1" applyFill="1" applyBorder="1" applyAlignment="1">
      <alignment horizontal="center" vertical="center"/>
    </xf>
    <xf numFmtId="0" fontId="24" fillId="3" borderId="1" xfId="0" applyNumberFormat="1" applyFont="1" applyFill="1" applyBorder="1" applyAlignment="1">
      <alignment horizontal="center" vertical="center"/>
    </xf>
    <xf numFmtId="0" fontId="23" fillId="3" borderId="1" xfId="0" applyFont="1" applyFill="1" applyBorder="1" applyAlignment="1">
      <alignment horizontal="center" vertic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42" fontId="13" fillId="2" borderId="1" xfId="2" applyFont="1" applyFill="1" applyBorder="1" applyAlignment="1">
      <alignment horizontal="center" vertical="center" wrapText="1"/>
    </xf>
    <xf numFmtId="42" fontId="13" fillId="5" borderId="9" xfId="2" applyFont="1" applyFill="1" applyBorder="1" applyAlignment="1">
      <alignment horizontal="center" vertical="center" wrapText="1"/>
    </xf>
    <xf numFmtId="42" fontId="13" fillId="5" borderId="11" xfId="2" applyFont="1" applyFill="1" applyBorder="1" applyAlignment="1">
      <alignment horizontal="center" vertical="center" wrapText="1"/>
    </xf>
    <xf numFmtId="42" fontId="13" fillId="5" borderId="12" xfId="2" applyFont="1" applyFill="1" applyBorder="1" applyAlignment="1">
      <alignment horizontal="center" vertical="center" wrapText="1"/>
    </xf>
    <xf numFmtId="42" fontId="13" fillId="5" borderId="13" xfId="2" applyFont="1" applyFill="1" applyBorder="1" applyAlignment="1">
      <alignment horizontal="center" vertical="center" wrapText="1"/>
    </xf>
    <xf numFmtId="0" fontId="13" fillId="0" borderId="1" xfId="0" applyFont="1" applyBorder="1" applyAlignment="1">
      <alignment horizontal="left" vertical="center" wrapText="1"/>
    </xf>
    <xf numFmtId="165"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42" fontId="13" fillId="2" borderId="6" xfId="2" applyFont="1" applyFill="1" applyBorder="1" applyAlignment="1">
      <alignment horizontal="center" vertical="center" wrapText="1"/>
    </xf>
    <xf numFmtId="42" fontId="13" fillId="2" borderId="8" xfId="2" applyFont="1" applyFill="1" applyBorder="1" applyAlignment="1">
      <alignment horizontal="center" vertical="center" wrapText="1"/>
    </xf>
    <xf numFmtId="42" fontId="13" fillId="2" borderId="7" xfId="2" applyFont="1" applyFill="1" applyBorder="1" applyAlignment="1">
      <alignment horizontal="center" vertical="center" wrapText="1"/>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0" borderId="0" xfId="0" applyFont="1" applyAlignment="1">
      <alignment horizont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42" fontId="13" fillId="4" borderId="9" xfId="2" applyFont="1" applyFill="1" applyBorder="1" applyAlignment="1">
      <alignment horizontal="center" vertical="center" wrapText="1"/>
    </xf>
    <xf numFmtId="42" fontId="13" fillId="4" borderId="11" xfId="2" applyFont="1" applyFill="1" applyBorder="1" applyAlignment="1">
      <alignment horizontal="center" vertical="center" wrapText="1"/>
    </xf>
    <xf numFmtId="42" fontId="13" fillId="4" borderId="12" xfId="2" applyFont="1" applyFill="1" applyBorder="1" applyAlignment="1">
      <alignment horizontal="center" vertical="center" wrapText="1"/>
    </xf>
    <xf numFmtId="42" fontId="13" fillId="4" borderId="13" xfId="2"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42" fontId="13" fillId="2" borderId="2" xfId="2" applyFont="1" applyFill="1" applyBorder="1" applyAlignment="1">
      <alignment horizontal="center" vertical="center"/>
    </xf>
    <xf numFmtId="42" fontId="13" fillId="2" borderId="4" xfId="2" applyFont="1" applyFill="1" applyBorder="1" applyAlignment="1">
      <alignment horizontal="center" vertical="center"/>
    </xf>
    <xf numFmtId="42" fontId="13" fillId="2" borderId="3" xfId="2"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 xfId="0" applyFont="1" applyFill="1" applyBorder="1" applyAlignment="1">
      <alignment horizontal="center" vertical="center"/>
    </xf>
    <xf numFmtId="0" fontId="8" fillId="0" borderId="5" xfId="0" applyFont="1" applyBorder="1" applyAlignment="1">
      <alignment horizontal="justify" vertical="top"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166" fontId="13" fillId="2" borderId="2" xfId="1" applyNumberFormat="1" applyFont="1" applyFill="1" applyBorder="1" applyAlignment="1">
      <alignment horizontal="center" vertical="center"/>
    </xf>
    <xf numFmtId="166" fontId="13" fillId="2" borderId="4" xfId="1" applyNumberFormat="1" applyFont="1" applyFill="1" applyBorder="1" applyAlignment="1">
      <alignment horizontal="center" vertical="center"/>
    </xf>
    <xf numFmtId="166" fontId="13" fillId="2" borderId="3" xfId="1" applyNumberFormat="1" applyFont="1" applyFill="1" applyBorder="1" applyAlignment="1">
      <alignment horizontal="center" vertical="center"/>
    </xf>
    <xf numFmtId="0" fontId="14" fillId="0" borderId="0" xfId="0" applyFont="1" applyAlignment="1">
      <alignment horizontal="center"/>
    </xf>
    <xf numFmtId="0" fontId="13" fillId="0" borderId="10" xfId="0" applyFont="1" applyBorder="1" applyAlignment="1">
      <alignment horizontal="center"/>
    </xf>
    <xf numFmtId="0" fontId="14" fillId="0" borderId="0" xfId="0" applyFont="1" applyAlignment="1">
      <alignment horizontal="left" wrapText="1"/>
    </xf>
    <xf numFmtId="0" fontId="12" fillId="0" borderId="0" xfId="0" applyFont="1" applyAlignment="1">
      <alignment horizontal="left"/>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4" xfId="0" applyFont="1" applyBorder="1" applyAlignment="1">
      <alignment horizontal="left" vertical="top" wrapText="1"/>
    </xf>
    <xf numFmtId="0" fontId="14" fillId="0" borderId="0" xfId="0" applyFont="1" applyAlignment="1">
      <alignment horizontal="left" vertical="top" wrapText="1"/>
    </xf>
    <xf numFmtId="0" fontId="14" fillId="0" borderId="15" xfId="0" applyFont="1" applyBorder="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13" xfId="0" applyFont="1" applyBorder="1" applyAlignment="1">
      <alignment horizontal="left" vertical="top" wrapText="1"/>
    </xf>
    <xf numFmtId="0" fontId="19" fillId="0" borderId="0" xfId="0" applyFont="1" applyAlignment="1">
      <alignment horizont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3" xfId="0" applyFont="1" applyFill="1" applyBorder="1" applyAlignment="1">
      <alignment horizontal="center" vertical="center"/>
    </xf>
    <xf numFmtId="0" fontId="18" fillId="3" borderId="2" xfId="0" applyFont="1" applyFill="1" applyBorder="1" applyAlignment="1">
      <alignment horizontal="center" vertical="top" wrapText="1"/>
    </xf>
    <xf numFmtId="0" fontId="18" fillId="3" borderId="4" xfId="0" applyFont="1" applyFill="1" applyBorder="1" applyAlignment="1">
      <alignment horizontal="center" vertical="top" wrapText="1"/>
    </xf>
    <xf numFmtId="0" fontId="18" fillId="3" borderId="3" xfId="0" applyFont="1" applyFill="1" applyBorder="1" applyAlignment="1">
      <alignment horizontal="center" vertical="top" wrapText="1"/>
    </xf>
    <xf numFmtId="42" fontId="23" fillId="2" borderId="1" xfId="2" applyFont="1" applyFill="1" applyBorder="1" applyAlignment="1">
      <alignment horizontal="center" vertical="center" wrapText="1"/>
    </xf>
    <xf numFmtId="0" fontId="18" fillId="0" borderId="5" xfId="0" applyFont="1" applyBorder="1" applyAlignment="1">
      <alignment horizontal="center"/>
    </xf>
    <xf numFmtId="0" fontId="19" fillId="2" borderId="1"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3" xfId="0" applyFont="1" applyFill="1" applyBorder="1" applyAlignment="1">
      <alignment horizontal="center" vertical="center"/>
    </xf>
    <xf numFmtId="0" fontId="23" fillId="2" borderId="1" xfId="0" applyFont="1" applyFill="1" applyBorder="1" applyAlignment="1">
      <alignment horizontal="center" vertical="center" wrapText="1"/>
    </xf>
    <xf numFmtId="42" fontId="23" fillId="2" borderId="6" xfId="2" applyFont="1" applyFill="1" applyBorder="1" applyAlignment="1">
      <alignment horizontal="center" vertical="center" wrapText="1"/>
    </xf>
    <xf numFmtId="42" fontId="23" fillId="2" borderId="8" xfId="2" applyFont="1" applyFill="1" applyBorder="1" applyAlignment="1">
      <alignment horizontal="center" vertical="center" wrapText="1"/>
    </xf>
    <xf numFmtId="42" fontId="23" fillId="2" borderId="7" xfId="2" applyFont="1" applyFill="1" applyBorder="1" applyAlignment="1">
      <alignment horizontal="center" vertical="center" wrapText="1"/>
    </xf>
    <xf numFmtId="42" fontId="23" fillId="0" borderId="2" xfId="2" applyNumberFormat="1" applyFont="1" applyBorder="1" applyAlignment="1">
      <alignment horizontal="center" vertical="center"/>
    </xf>
    <xf numFmtId="42" fontId="23" fillId="0" borderId="4" xfId="2" applyNumberFormat="1" applyFont="1" applyBorder="1" applyAlignment="1">
      <alignment horizontal="center" vertical="center"/>
    </xf>
    <xf numFmtId="42" fontId="23" fillId="0" borderId="3" xfId="2" applyNumberFormat="1" applyFont="1" applyBorder="1" applyAlignment="1">
      <alignment horizontal="center" vertical="center"/>
    </xf>
    <xf numFmtId="0" fontId="24" fillId="0" borderId="1" xfId="0" applyFont="1" applyBorder="1" applyAlignment="1">
      <alignment horizontal="center" vertical="center"/>
    </xf>
    <xf numFmtId="0" fontId="23" fillId="2" borderId="1" xfId="0" applyFont="1" applyFill="1" applyBorder="1" applyAlignment="1">
      <alignment horizontal="center" vertical="center"/>
    </xf>
    <xf numFmtId="0" fontId="18" fillId="0" borderId="1" xfId="0" applyFont="1" applyBorder="1" applyAlignment="1">
      <alignment horizontal="left" vertical="top" wrapText="1"/>
    </xf>
    <xf numFmtId="0" fontId="19" fillId="0" borderId="1" xfId="0" applyFont="1" applyBorder="1" applyAlignment="1">
      <alignment horizontal="left" vertical="top" wrapText="1"/>
    </xf>
    <xf numFmtId="0" fontId="23" fillId="2" borderId="1" xfId="0" applyFont="1" applyFill="1" applyBorder="1" applyAlignment="1">
      <alignment horizontal="right" vertical="center"/>
    </xf>
    <xf numFmtId="0" fontId="23" fillId="2" borderId="1" xfId="0" applyFont="1" applyFill="1" applyBorder="1" applyAlignment="1">
      <alignment horizontal="center" vertical="center" textRotation="90" wrapText="1"/>
    </xf>
    <xf numFmtId="168" fontId="24" fillId="4" borderId="1" xfId="3" applyNumberFormat="1" applyFont="1" applyFill="1" applyBorder="1" applyAlignment="1">
      <alignment horizontal="center" vertical="center"/>
    </xf>
    <xf numFmtId="42" fontId="24" fillId="3" borderId="1" xfId="2" applyFont="1" applyFill="1" applyBorder="1" applyAlignment="1">
      <alignment horizontal="center" vertical="center"/>
    </xf>
  </cellXfs>
  <cellStyles count="10">
    <cellStyle name="Hipervínculo 2" xfId="9" xr:uid="{81A5E2C6-8265-4B81-9CCD-84EE124E558F}"/>
    <cellStyle name="Millares 2" xfId="6" xr:uid="{44C20D1A-F6C8-4CD7-B1DF-D42617BAFFDF}"/>
    <cellStyle name="Moneda" xfId="1" builtinId="4"/>
    <cellStyle name="Moneda [0]" xfId="2" builtinId="7"/>
    <cellStyle name="Moneda 2" xfId="8" xr:uid="{4BDDB5CB-A31E-4C9B-A4D1-2380A6AF3465}"/>
    <cellStyle name="Normal" xfId="0" builtinId="0"/>
    <cellStyle name="Normal 2" xfId="4" xr:uid="{8A949145-360A-4918-A10A-C1A42ACC8D44}"/>
    <cellStyle name="Normal 3" xfId="5" xr:uid="{006A3C83-81A1-4662-B7FA-9746A1B2A641}"/>
    <cellStyle name="Porcentaje" xfId="3" builtinId="5"/>
    <cellStyle name="Porcentaje 2" xfId="7" xr:uid="{C5765AA3-41CB-4C5B-8F0B-51449FE2E1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100012</xdr:rowOff>
    </xdr:from>
    <xdr:to>
      <xdr:col>2</xdr:col>
      <xdr:colOff>604838</xdr:colOff>
      <xdr:row>2</xdr:row>
      <xdr:rowOff>233362</xdr:rowOff>
    </xdr:to>
    <xdr:pic>
      <xdr:nvPicPr>
        <xdr:cNvPr id="2" name="4 Imagen" descr="C:\Users\adriana.luque\Downloads\LOGO NUEVO + ALCALDIA 2-01.png">
          <a:extLst>
            <a:ext uri="{FF2B5EF4-FFF2-40B4-BE49-F238E27FC236}">
              <a16:creationId xmlns:a16="http://schemas.microsoft.com/office/drawing/2014/main" id="{F23EED38-B60B-4064-9556-2E6FC291A00B}"/>
            </a:ext>
          </a:extLst>
        </xdr:cNvPr>
        <xdr:cNvPicPr>
          <a:picLocks noChangeAspect="1"/>
        </xdr:cNvPicPr>
      </xdr:nvPicPr>
      <xdr:blipFill>
        <a:blip xmlns:r="http://schemas.openxmlformats.org/officeDocument/2006/relationships" r:embed="rId1" cstate="print"/>
        <a:srcRect t="9674" r="56010" b="9726"/>
        <a:stretch>
          <a:fillRect/>
        </a:stretch>
      </xdr:blipFill>
      <xdr:spPr bwMode="auto">
        <a:xfrm>
          <a:off x="261938" y="100012"/>
          <a:ext cx="819150" cy="823913"/>
        </a:xfrm>
        <a:prstGeom prst="rect">
          <a:avLst/>
        </a:prstGeom>
        <a:noFill/>
        <a:ln w="9525">
          <a:noFill/>
          <a:miter lim="800000"/>
          <a:headEnd/>
          <a:tailEnd/>
        </a:ln>
      </xdr:spPr>
    </xdr:pic>
    <xdr:clientData/>
  </xdr:twoCellAnchor>
  <xdr:twoCellAnchor editAs="oneCell">
    <xdr:from>
      <xdr:col>32</xdr:col>
      <xdr:colOff>561975</xdr:colOff>
      <xdr:row>0</xdr:row>
      <xdr:rowOff>28575</xdr:rowOff>
    </xdr:from>
    <xdr:to>
      <xdr:col>33</xdr:col>
      <xdr:colOff>481744</xdr:colOff>
      <xdr:row>2</xdr:row>
      <xdr:rowOff>242038</xdr:rowOff>
    </xdr:to>
    <xdr:pic>
      <xdr:nvPicPr>
        <xdr:cNvPr id="3" name="5 Imagen" descr="C:\Users\adriana.luque\Downloads\LOGO NUEVO + ALCALDIA 2-01.png">
          <a:extLst>
            <a:ext uri="{FF2B5EF4-FFF2-40B4-BE49-F238E27FC236}">
              <a16:creationId xmlns:a16="http://schemas.microsoft.com/office/drawing/2014/main" id="{33446262-096E-4D4B-8EC7-89EDFA74CAFA}"/>
            </a:ext>
          </a:extLst>
        </xdr:cNvPr>
        <xdr:cNvPicPr>
          <a:picLocks noChangeAspect="1"/>
        </xdr:cNvPicPr>
      </xdr:nvPicPr>
      <xdr:blipFill>
        <a:blip xmlns:r="http://schemas.openxmlformats.org/officeDocument/2006/relationships" r:embed="rId2" cstate="print"/>
        <a:srcRect l="53850" t="7025" b="10076"/>
        <a:stretch>
          <a:fillRect/>
        </a:stretch>
      </xdr:blipFill>
      <xdr:spPr bwMode="auto">
        <a:xfrm>
          <a:off x="29127450" y="28575"/>
          <a:ext cx="1005619" cy="8992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458753</xdr:colOff>
      <xdr:row>50</xdr:row>
      <xdr:rowOff>1107</xdr:rowOff>
    </xdr:to>
    <xdr:pic>
      <xdr:nvPicPr>
        <xdr:cNvPr id="3" name="Imagen 2">
          <a:extLst>
            <a:ext uri="{FF2B5EF4-FFF2-40B4-BE49-F238E27FC236}">
              <a16:creationId xmlns:a16="http://schemas.microsoft.com/office/drawing/2014/main" id="{9EA2103C-D0B4-F324-BD5F-A784AB953A6F}"/>
            </a:ext>
          </a:extLst>
        </xdr:cNvPr>
        <xdr:cNvPicPr>
          <a:picLocks noChangeAspect="1"/>
        </xdr:cNvPicPr>
      </xdr:nvPicPr>
      <xdr:blipFill>
        <a:blip xmlns:r="http://schemas.openxmlformats.org/officeDocument/2006/relationships" r:embed="rId1"/>
        <a:stretch>
          <a:fillRect/>
        </a:stretch>
      </xdr:blipFill>
      <xdr:spPr>
        <a:xfrm>
          <a:off x="0" y="161925"/>
          <a:ext cx="11126753" cy="7935432"/>
        </a:xfrm>
        <a:prstGeom prst="rect">
          <a:avLst/>
        </a:prstGeom>
      </xdr:spPr>
    </xdr:pic>
    <xdr:clientData/>
  </xdr:twoCellAnchor>
  <xdr:twoCellAnchor editAs="oneCell">
    <xdr:from>
      <xdr:col>0</xdr:col>
      <xdr:colOff>0</xdr:colOff>
      <xdr:row>31</xdr:row>
      <xdr:rowOff>0</xdr:rowOff>
    </xdr:from>
    <xdr:to>
      <xdr:col>14</xdr:col>
      <xdr:colOff>333375</xdr:colOff>
      <xdr:row>75</xdr:row>
      <xdr:rowOff>39100</xdr:rowOff>
    </xdr:to>
    <xdr:pic>
      <xdr:nvPicPr>
        <xdr:cNvPr id="4" name="Imagen 3">
          <a:extLst>
            <a:ext uri="{FF2B5EF4-FFF2-40B4-BE49-F238E27FC236}">
              <a16:creationId xmlns:a16="http://schemas.microsoft.com/office/drawing/2014/main" id="{4F65EF79-8455-A95E-748C-7BB623C2BAB9}"/>
            </a:ext>
          </a:extLst>
        </xdr:cNvPr>
        <xdr:cNvPicPr>
          <a:picLocks noChangeAspect="1"/>
        </xdr:cNvPicPr>
      </xdr:nvPicPr>
      <xdr:blipFill>
        <a:blip xmlns:r="http://schemas.openxmlformats.org/officeDocument/2006/relationships" r:embed="rId2"/>
        <a:stretch>
          <a:fillRect/>
        </a:stretch>
      </xdr:blipFill>
      <xdr:spPr>
        <a:xfrm>
          <a:off x="0" y="5019675"/>
          <a:ext cx="11001375" cy="7163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2F9F-F8EB-44CB-A0AA-09A2049822ED}">
  <sheetPr>
    <pageSetUpPr fitToPage="1"/>
  </sheetPr>
  <dimension ref="A1:AR32"/>
  <sheetViews>
    <sheetView showGridLines="0" view="pageBreakPreview" topLeftCell="A11" zoomScaleNormal="100" zoomScaleSheetLayoutView="100" workbookViewId="0">
      <selection activeCell="A16" sqref="A16:AH16"/>
    </sheetView>
  </sheetViews>
  <sheetFormatPr baseColWidth="10" defaultRowHeight="12.75" x14ac:dyDescent="0.2"/>
  <cols>
    <col min="1" max="1" width="6" style="1" customWidth="1"/>
    <col min="2" max="2" width="1.140625" style="1" customWidth="1"/>
    <col min="3" max="3" width="17.42578125" style="1" customWidth="1"/>
    <col min="4" max="4" width="9.140625" style="1" customWidth="1"/>
    <col min="5" max="8" width="10.7109375" style="1" customWidth="1"/>
    <col min="9" max="9" width="12.28515625" style="1" customWidth="1"/>
    <col min="10" max="10" width="14.42578125" style="1" customWidth="1"/>
    <col min="11" max="11" width="12.140625" style="1" customWidth="1"/>
    <col min="12" max="12" width="10.5703125" style="1" customWidth="1"/>
    <col min="13" max="15" width="12.140625" style="1" customWidth="1"/>
    <col min="16" max="16" width="14" style="1" customWidth="1"/>
    <col min="17" max="19" width="12.140625" style="1" customWidth="1"/>
    <col min="20" max="22" width="16.42578125" style="1" customWidth="1"/>
    <col min="23" max="23" width="15.140625" style="1" customWidth="1"/>
    <col min="24" max="27" width="13.42578125" style="1" customWidth="1"/>
    <col min="28" max="28" width="16.28515625" style="1" customWidth="1"/>
    <col min="29" max="29" width="11.28515625" style="1" customWidth="1"/>
    <col min="30" max="30" width="12.28515625" style="1" customWidth="1"/>
    <col min="31" max="34" width="16.28515625" style="1" customWidth="1"/>
    <col min="35" max="35" width="15.42578125" style="1" bestFit="1" customWidth="1"/>
    <col min="36" max="39" width="11.42578125" style="1"/>
    <col min="40" max="40" width="2.7109375" style="1" customWidth="1"/>
    <col min="41" max="16384" width="11.42578125" style="1"/>
  </cols>
  <sheetData>
    <row r="1" spans="1:44" ht="27" customHeight="1" x14ac:dyDescent="0.2">
      <c r="A1" s="93"/>
      <c r="B1" s="93"/>
      <c r="C1" s="93"/>
      <c r="D1" s="97" t="s">
        <v>1</v>
      </c>
      <c r="E1" s="98"/>
      <c r="F1" s="98"/>
      <c r="G1" s="98"/>
      <c r="H1" s="98"/>
      <c r="I1" s="98"/>
      <c r="J1" s="98"/>
      <c r="K1" s="98"/>
      <c r="L1" s="98"/>
      <c r="M1" s="98"/>
      <c r="N1" s="98"/>
      <c r="O1" s="98"/>
      <c r="P1" s="98"/>
      <c r="Q1" s="98"/>
      <c r="R1" s="98"/>
      <c r="S1" s="98"/>
      <c r="T1" s="98"/>
      <c r="U1" s="98"/>
      <c r="V1" s="98"/>
      <c r="W1" s="98"/>
      <c r="X1" s="98"/>
      <c r="Y1" s="98"/>
      <c r="Z1" s="98"/>
      <c r="AA1" s="98"/>
      <c r="AB1" s="98"/>
      <c r="AC1" s="98"/>
      <c r="AD1" s="99"/>
      <c r="AE1" s="91" t="s">
        <v>12</v>
      </c>
      <c r="AF1" s="91"/>
      <c r="AG1" s="91"/>
      <c r="AH1" s="91"/>
    </row>
    <row r="2" spans="1:44" ht="27" customHeight="1" x14ac:dyDescent="0.2">
      <c r="A2" s="93"/>
      <c r="B2" s="93"/>
      <c r="C2" s="93"/>
      <c r="D2" s="100"/>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2"/>
      <c r="AE2" s="92" t="s">
        <v>8</v>
      </c>
      <c r="AF2" s="92"/>
      <c r="AG2" s="91"/>
      <c r="AH2" s="91"/>
    </row>
    <row r="3" spans="1:44" ht="27" customHeight="1" x14ac:dyDescent="0.2">
      <c r="A3" s="93"/>
      <c r="B3" s="93"/>
      <c r="C3" s="93"/>
      <c r="D3" s="92" t="s">
        <v>11</v>
      </c>
      <c r="E3" s="92"/>
      <c r="F3" s="92"/>
      <c r="G3" s="92"/>
      <c r="H3" s="92"/>
      <c r="I3" s="92"/>
      <c r="J3" s="92"/>
      <c r="K3" s="92"/>
      <c r="L3" s="92"/>
      <c r="M3" s="92"/>
      <c r="N3" s="92"/>
      <c r="O3" s="92"/>
      <c r="P3" s="92"/>
      <c r="Q3" s="92"/>
      <c r="R3" s="92"/>
      <c r="S3" s="94" t="s">
        <v>2</v>
      </c>
      <c r="T3" s="95"/>
      <c r="U3" s="95"/>
      <c r="V3" s="95"/>
      <c r="W3" s="95"/>
      <c r="X3" s="95"/>
      <c r="Y3" s="95"/>
      <c r="Z3" s="95"/>
      <c r="AA3" s="95"/>
      <c r="AB3" s="95"/>
      <c r="AC3" s="95"/>
      <c r="AD3" s="96"/>
      <c r="AE3" s="92" t="s">
        <v>10</v>
      </c>
      <c r="AF3" s="92"/>
      <c r="AG3" s="91"/>
      <c r="AH3" s="91"/>
    </row>
    <row r="5" spans="1:44" s="2" customFormat="1" ht="25.5" customHeight="1" x14ac:dyDescent="0.2">
      <c r="A5" s="108" t="s">
        <v>30</v>
      </c>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row>
    <row r="6" spans="1:44" s="2" customFormat="1" ht="25.5" customHeight="1" x14ac:dyDescent="0.2">
      <c r="A6" s="114" t="s">
        <v>4</v>
      </c>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6"/>
      <c r="AE6" s="109">
        <f>+AF13</f>
        <v>287028060</v>
      </c>
      <c r="AF6" s="109"/>
      <c r="AG6" s="110" t="s">
        <v>35</v>
      </c>
      <c r="AH6" s="110"/>
      <c r="AI6" s="7">
        <f>+AE7-AE6</f>
        <v>51396010</v>
      </c>
    </row>
    <row r="7" spans="1:44" s="2" customFormat="1" ht="25.5" customHeight="1" x14ac:dyDescent="0.2">
      <c r="A7" s="114" t="s">
        <v>6</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6"/>
      <c r="AE7" s="109">
        <v>338424070</v>
      </c>
      <c r="AF7" s="109"/>
      <c r="AG7" s="110"/>
      <c r="AH7" s="110"/>
    </row>
    <row r="8" spans="1:44" s="18" customFormat="1" ht="19.5" customHeight="1" x14ac:dyDescent="0.15">
      <c r="A8" s="135" t="s">
        <v>18</v>
      </c>
      <c r="B8" s="135"/>
      <c r="C8" s="135" t="s">
        <v>19</v>
      </c>
      <c r="D8" s="130" t="s">
        <v>20</v>
      </c>
      <c r="E8" s="135" t="s">
        <v>0</v>
      </c>
      <c r="F8" s="135"/>
      <c r="G8" s="135"/>
      <c r="H8" s="135"/>
      <c r="I8" s="135"/>
      <c r="J8" s="135"/>
      <c r="K8" s="135"/>
      <c r="L8" s="135"/>
      <c r="M8" s="135"/>
      <c r="N8" s="135"/>
      <c r="O8" s="135"/>
      <c r="P8" s="135"/>
      <c r="Q8" s="135"/>
      <c r="R8" s="135"/>
      <c r="S8" s="135"/>
      <c r="T8" s="135"/>
      <c r="U8" s="135"/>
      <c r="V8" s="135"/>
      <c r="W8" s="135"/>
      <c r="X8" s="135"/>
      <c r="Y8" s="135"/>
      <c r="Z8" s="135"/>
      <c r="AA8" s="135"/>
      <c r="AB8" s="135"/>
      <c r="AC8" s="103" t="s">
        <v>36</v>
      </c>
      <c r="AD8" s="111" t="s">
        <v>45</v>
      </c>
      <c r="AE8" s="104" t="s">
        <v>39</v>
      </c>
      <c r="AF8" s="105"/>
      <c r="AG8" s="120" t="s">
        <v>40</v>
      </c>
      <c r="AH8" s="121"/>
    </row>
    <row r="9" spans="1:44" s="18" customFormat="1" ht="19.5" customHeight="1" thickBot="1" x14ac:dyDescent="0.2">
      <c r="A9" s="135"/>
      <c r="B9" s="135"/>
      <c r="C9" s="135"/>
      <c r="D9" s="130"/>
      <c r="E9" s="124" t="s">
        <v>15</v>
      </c>
      <c r="F9" s="125"/>
      <c r="G9" s="125"/>
      <c r="H9" s="125"/>
      <c r="I9" s="125"/>
      <c r="J9" s="125"/>
      <c r="K9" s="125"/>
      <c r="L9" s="125"/>
      <c r="M9" s="125"/>
      <c r="N9" s="125"/>
      <c r="O9" s="125"/>
      <c r="P9" s="126"/>
      <c r="Q9" s="127" t="s">
        <v>16</v>
      </c>
      <c r="R9" s="128"/>
      <c r="S9" s="128"/>
      <c r="T9" s="128"/>
      <c r="U9" s="128"/>
      <c r="V9" s="128"/>
      <c r="W9" s="128"/>
      <c r="X9" s="128"/>
      <c r="Y9" s="128"/>
      <c r="Z9" s="128"/>
      <c r="AA9" s="128"/>
      <c r="AB9" s="129"/>
      <c r="AC9" s="103"/>
      <c r="AD9" s="112"/>
      <c r="AE9" s="106"/>
      <c r="AF9" s="107"/>
      <c r="AG9" s="122"/>
      <c r="AH9" s="123"/>
      <c r="AI9" s="35"/>
    </row>
    <row r="10" spans="1:44" customFormat="1" ht="19.5" customHeight="1" thickBot="1" x14ac:dyDescent="0.25">
      <c r="A10" s="135"/>
      <c r="B10" s="135"/>
      <c r="C10" s="135"/>
      <c r="D10" s="130"/>
      <c r="E10" s="130" t="s">
        <v>39</v>
      </c>
      <c r="F10" s="130"/>
      <c r="G10" s="130"/>
      <c r="H10" s="130"/>
      <c r="I10" s="130"/>
      <c r="J10" s="124"/>
      <c r="K10" s="131" t="s">
        <v>40</v>
      </c>
      <c r="L10" s="132"/>
      <c r="M10" s="132"/>
      <c r="N10" s="132"/>
      <c r="O10" s="132"/>
      <c r="P10" s="133"/>
      <c r="Q10" s="130" t="s">
        <v>39</v>
      </c>
      <c r="R10" s="130"/>
      <c r="S10" s="130"/>
      <c r="T10" s="130"/>
      <c r="U10" s="130"/>
      <c r="V10" s="124"/>
      <c r="W10" s="134" t="s">
        <v>40</v>
      </c>
      <c r="X10" s="130"/>
      <c r="Y10" s="130"/>
      <c r="Z10" s="130"/>
      <c r="AA10" s="130"/>
      <c r="AB10" s="130"/>
      <c r="AC10" s="103"/>
      <c r="AD10" s="112"/>
      <c r="AE10" s="111" t="s">
        <v>41</v>
      </c>
      <c r="AF10" s="111" t="s">
        <v>42</v>
      </c>
      <c r="AG10" s="111" t="s">
        <v>41</v>
      </c>
      <c r="AH10" s="111" t="s">
        <v>42</v>
      </c>
      <c r="AJ10" s="88" t="s">
        <v>43</v>
      </c>
      <c r="AK10" s="89"/>
      <c r="AL10" s="89"/>
      <c r="AM10" s="90"/>
      <c r="AO10" s="88" t="s">
        <v>43</v>
      </c>
      <c r="AP10" s="89"/>
      <c r="AQ10" s="89"/>
      <c r="AR10" s="90"/>
    </row>
    <row r="11" spans="1:44" customFormat="1" ht="138.75" customHeight="1" x14ac:dyDescent="0.2">
      <c r="A11" s="135"/>
      <c r="B11" s="135"/>
      <c r="C11" s="135"/>
      <c r="D11" s="130"/>
      <c r="E11" s="36" t="s">
        <v>27</v>
      </c>
      <c r="F11" s="37" t="s">
        <v>32</v>
      </c>
      <c r="G11" s="37" t="s">
        <v>28</v>
      </c>
      <c r="H11" s="37" t="s">
        <v>33</v>
      </c>
      <c r="I11" s="45" t="s">
        <v>29</v>
      </c>
      <c r="J11" s="49" t="s">
        <v>31</v>
      </c>
      <c r="K11" s="51" t="s">
        <v>27</v>
      </c>
      <c r="L11" s="37" t="s">
        <v>32</v>
      </c>
      <c r="M11" s="37" t="s">
        <v>28</v>
      </c>
      <c r="N11" s="37" t="s">
        <v>33</v>
      </c>
      <c r="O11" s="38" t="s">
        <v>29</v>
      </c>
      <c r="P11" s="39" t="s">
        <v>31</v>
      </c>
      <c r="Q11" s="36" t="s">
        <v>27</v>
      </c>
      <c r="R11" s="37" t="s">
        <v>32</v>
      </c>
      <c r="S11" s="37" t="s">
        <v>28</v>
      </c>
      <c r="T11" s="37" t="s">
        <v>34</v>
      </c>
      <c r="U11" s="45" t="s">
        <v>29</v>
      </c>
      <c r="V11" s="53" t="s">
        <v>31</v>
      </c>
      <c r="W11" s="51" t="s">
        <v>27</v>
      </c>
      <c r="X11" s="37" t="s">
        <v>32</v>
      </c>
      <c r="Y11" s="37" t="s">
        <v>28</v>
      </c>
      <c r="Z11" s="37" t="s">
        <v>34</v>
      </c>
      <c r="AA11" s="38" t="s">
        <v>29</v>
      </c>
      <c r="AB11" s="39" t="s">
        <v>31</v>
      </c>
      <c r="AC11" s="103"/>
      <c r="AD11" s="113"/>
      <c r="AE11" s="113"/>
      <c r="AF11" s="113"/>
      <c r="AG11" s="113"/>
      <c r="AH11" s="113"/>
      <c r="AJ11" s="56" t="s">
        <v>27</v>
      </c>
      <c r="AK11" s="57" t="s">
        <v>44</v>
      </c>
      <c r="AL11" s="57" t="s">
        <v>34</v>
      </c>
      <c r="AM11" s="58" t="s">
        <v>29</v>
      </c>
      <c r="AO11" s="56" t="s">
        <v>27</v>
      </c>
      <c r="AP11" s="57" t="s">
        <v>44</v>
      </c>
      <c r="AQ11" s="57" t="s">
        <v>34</v>
      </c>
      <c r="AR11" s="58" t="s">
        <v>29</v>
      </c>
    </row>
    <row r="12" spans="1:44" s="20" customFormat="1" ht="181.5" customHeight="1" thickBot="1" x14ac:dyDescent="0.25">
      <c r="A12" s="118">
        <v>1</v>
      </c>
      <c r="B12" s="119"/>
      <c r="C12" s="26" t="s">
        <v>26</v>
      </c>
      <c r="D12" s="27" t="s">
        <v>21</v>
      </c>
      <c r="E12" s="40">
        <v>1900000</v>
      </c>
      <c r="F12" s="41">
        <v>0.02</v>
      </c>
      <c r="G12" s="42">
        <f>+E12*F12</f>
        <v>38000</v>
      </c>
      <c r="H12" s="42">
        <f>+G12*19%</f>
        <v>7220</v>
      </c>
      <c r="I12" s="43">
        <f>+H12+G12+E12</f>
        <v>1945220</v>
      </c>
      <c r="J12" s="50">
        <f>+I12*AC12</f>
        <v>274276020</v>
      </c>
      <c r="K12" s="52">
        <v>2200000</v>
      </c>
      <c r="L12" s="41">
        <v>0.02</v>
      </c>
      <c r="M12" s="42">
        <f>+K12*L12</f>
        <v>44000</v>
      </c>
      <c r="N12" s="42">
        <f>+M12*19%</f>
        <v>8360</v>
      </c>
      <c r="O12" s="43">
        <f>+N12+M12+K12</f>
        <v>2252360</v>
      </c>
      <c r="P12" s="44">
        <f>+O12*AC12</f>
        <v>317582760</v>
      </c>
      <c r="Q12" s="46">
        <v>1900000</v>
      </c>
      <c r="R12" s="41">
        <v>0.1</v>
      </c>
      <c r="S12" s="42">
        <f>+Q12*R12</f>
        <v>190000</v>
      </c>
      <c r="T12" s="42">
        <f>+S12*19%</f>
        <v>36100</v>
      </c>
      <c r="U12" s="47">
        <f>+T12+S12+Q12</f>
        <v>2126100</v>
      </c>
      <c r="V12" s="50">
        <f>+U12*AC12</f>
        <v>299780100</v>
      </c>
      <c r="W12" s="54">
        <v>2200000</v>
      </c>
      <c r="X12" s="41">
        <v>0.1</v>
      </c>
      <c r="Y12" s="42">
        <f>+W12*X12</f>
        <v>220000</v>
      </c>
      <c r="Z12" s="42">
        <f>+Y12*19%</f>
        <v>41800</v>
      </c>
      <c r="AA12" s="47">
        <f>+Z12+Y12+W12</f>
        <v>2461800</v>
      </c>
      <c r="AB12" s="44">
        <f>+AA12*AC12</f>
        <v>347113800</v>
      </c>
      <c r="AC12" s="19">
        <v>141</v>
      </c>
      <c r="AD12" s="29">
        <f>AVERAGE(F12,R12)</f>
        <v>6.0000000000000005E-2</v>
      </c>
      <c r="AE12" s="31">
        <f>AVERAGE(I12,U12)</f>
        <v>2035660</v>
      </c>
      <c r="AF12" s="32">
        <f>AVERAGE(J12,V12)</f>
        <v>287028060</v>
      </c>
      <c r="AG12" s="33">
        <f>AVERAGE(O12,AA12)</f>
        <v>2357080</v>
      </c>
      <c r="AH12" s="63">
        <f>AVERAGE(P12,AB12)</f>
        <v>332348280</v>
      </c>
      <c r="AI12" s="55"/>
      <c r="AJ12" s="59">
        <v>1900000</v>
      </c>
      <c r="AK12" s="60">
        <f>+AJ12*AD12</f>
        <v>114000.00000000001</v>
      </c>
      <c r="AL12" s="61">
        <f>+AK12*19%</f>
        <v>21660.000000000004</v>
      </c>
      <c r="AM12" s="62">
        <f>+AL12+AK12+AJ12</f>
        <v>2035660</v>
      </c>
      <c r="AO12" s="59">
        <v>2200000</v>
      </c>
      <c r="AP12" s="60">
        <f>+AO12*AD12</f>
        <v>132000</v>
      </c>
      <c r="AQ12" s="61">
        <f>+AP12*19%</f>
        <v>25080</v>
      </c>
      <c r="AR12" s="62">
        <f>+AQ12+AP12+AO12</f>
        <v>2357080</v>
      </c>
    </row>
    <row r="13" spans="1:44" s="2" customFormat="1" ht="33.75" customHeight="1" x14ac:dyDescent="0.2">
      <c r="A13" s="124" t="s">
        <v>22</v>
      </c>
      <c r="B13" s="125"/>
      <c r="C13" s="125"/>
      <c r="D13" s="125"/>
      <c r="E13" s="125"/>
      <c r="F13" s="125"/>
      <c r="G13" s="125"/>
      <c r="H13" s="125"/>
      <c r="I13" s="125"/>
      <c r="J13" s="125"/>
      <c r="K13" s="125"/>
      <c r="L13" s="125"/>
      <c r="M13" s="125"/>
      <c r="N13" s="125"/>
      <c r="O13" s="126"/>
      <c r="P13" s="137" t="s">
        <v>25</v>
      </c>
      <c r="Q13" s="138"/>
      <c r="R13" s="138"/>
      <c r="S13" s="138"/>
      <c r="T13" s="139" t="s">
        <v>7</v>
      </c>
      <c r="U13" s="140"/>
      <c r="V13" s="140"/>
      <c r="W13" s="140"/>
      <c r="X13" s="140"/>
      <c r="Y13" s="140"/>
      <c r="Z13" s="140"/>
      <c r="AA13" s="140"/>
      <c r="AB13" s="140"/>
      <c r="AC13" s="141"/>
      <c r="AD13" s="30"/>
      <c r="AE13" s="34">
        <f>+AE12</f>
        <v>2035660</v>
      </c>
      <c r="AF13" s="34">
        <f>+AF12</f>
        <v>287028060</v>
      </c>
      <c r="AG13" s="34">
        <f>+AG12</f>
        <v>2357080</v>
      </c>
      <c r="AH13" s="34">
        <f>+AH12</f>
        <v>332348280</v>
      </c>
    </row>
    <row r="14" spans="1:44" s="23" customFormat="1" ht="19.5" customHeight="1" x14ac:dyDescent="0.2">
      <c r="C14" s="28"/>
      <c r="D14" s="28"/>
      <c r="E14" s="28"/>
      <c r="F14" s="28"/>
      <c r="G14" s="28"/>
      <c r="H14" s="28"/>
      <c r="I14" s="21"/>
      <c r="J14" s="21"/>
      <c r="K14" s="21"/>
      <c r="L14" s="21"/>
      <c r="M14" s="21"/>
      <c r="N14" s="21"/>
      <c r="O14" s="21"/>
      <c r="P14" s="21"/>
      <c r="Q14" s="21"/>
      <c r="R14" s="21"/>
      <c r="S14" s="21"/>
      <c r="T14" s="21"/>
      <c r="U14" s="21"/>
      <c r="V14" s="21"/>
      <c r="W14" s="21"/>
      <c r="X14" s="21"/>
      <c r="Y14" s="24"/>
      <c r="Z14" s="22"/>
      <c r="AA14" s="22"/>
      <c r="AB14" s="22"/>
      <c r="AC14" s="22"/>
      <c r="AD14" s="22"/>
      <c r="AE14" s="22"/>
      <c r="AF14" s="22"/>
      <c r="AG14" s="25"/>
      <c r="AH14" s="25"/>
    </row>
    <row r="15" spans="1:44" ht="63" customHeight="1" x14ac:dyDescent="0.2">
      <c r="A15" s="146" t="s">
        <v>46</v>
      </c>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8"/>
    </row>
    <row r="16" spans="1:44" ht="75" customHeight="1" x14ac:dyDescent="0.2">
      <c r="A16" s="149" t="s">
        <v>47</v>
      </c>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1"/>
    </row>
    <row r="17" spans="1:34" ht="51.75" customHeight="1" x14ac:dyDescent="0.2">
      <c r="A17" s="152" t="s">
        <v>48</v>
      </c>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4"/>
    </row>
    <row r="18" spans="1:34" ht="31.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row>
    <row r="19" spans="1:34" ht="71.25" customHeight="1" x14ac:dyDescent="0.25">
      <c r="A19" s="6"/>
      <c r="B19" s="6"/>
      <c r="C19" s="6"/>
      <c r="D19" s="6"/>
      <c r="E19" s="11"/>
      <c r="F19" s="11"/>
      <c r="G19" s="11"/>
      <c r="H19" s="12"/>
      <c r="I19" s="12"/>
      <c r="J19" s="12"/>
      <c r="K19" s="12"/>
      <c r="L19" s="12"/>
      <c r="M19" s="11"/>
      <c r="N19" s="11"/>
      <c r="O19" s="11"/>
      <c r="P19" s="11"/>
      <c r="Q19" s="11"/>
      <c r="R19" s="11"/>
      <c r="S19" s="11"/>
      <c r="T19" s="11"/>
      <c r="U19" s="11"/>
      <c r="V19" s="11"/>
      <c r="W19" s="11"/>
      <c r="X19" s="11"/>
      <c r="Y19" s="11"/>
      <c r="Z19" s="6"/>
      <c r="AA19" s="6"/>
      <c r="AB19" s="117"/>
      <c r="AC19" s="117"/>
      <c r="AD19" s="14"/>
      <c r="AE19" s="14"/>
      <c r="AF19" s="14"/>
      <c r="AG19" s="6"/>
      <c r="AH19" s="6"/>
    </row>
    <row r="20" spans="1:34" ht="15.75" x14ac:dyDescent="0.25">
      <c r="A20" s="13"/>
      <c r="B20" s="13"/>
      <c r="C20" s="13"/>
      <c r="D20" s="13"/>
      <c r="E20" s="13"/>
      <c r="F20" s="13"/>
      <c r="G20" s="13"/>
      <c r="H20" s="143" t="s">
        <v>23</v>
      </c>
      <c r="I20" s="143"/>
      <c r="J20" s="143"/>
      <c r="K20" s="143"/>
      <c r="L20" s="143"/>
      <c r="M20" s="48"/>
      <c r="N20" s="11"/>
      <c r="O20" s="11"/>
      <c r="P20" s="11"/>
      <c r="Q20" s="11"/>
      <c r="R20" s="11"/>
      <c r="S20" s="11"/>
      <c r="T20" s="11"/>
      <c r="U20" s="143" t="s">
        <v>37</v>
      </c>
      <c r="V20" s="143"/>
      <c r="W20" s="143"/>
      <c r="X20" s="143"/>
      <c r="Y20" s="143"/>
      <c r="Z20" s="11"/>
      <c r="AB20" s="11"/>
      <c r="AC20" s="11"/>
      <c r="AD20" s="11"/>
      <c r="AE20" s="11"/>
      <c r="AF20" s="11"/>
      <c r="AG20" s="11"/>
      <c r="AH20" s="11"/>
    </row>
    <row r="21" spans="1:34" ht="13.5" customHeight="1" x14ac:dyDescent="0.25">
      <c r="A21" s="144" t="s">
        <v>5</v>
      </c>
      <c r="B21" s="144"/>
      <c r="C21" s="144"/>
      <c r="D21" s="144"/>
      <c r="E21" s="144"/>
      <c r="F21" s="15"/>
      <c r="G21" s="16"/>
      <c r="H21" s="142" t="s">
        <v>24</v>
      </c>
      <c r="I21" s="142"/>
      <c r="J21" s="142"/>
      <c r="K21" s="142"/>
      <c r="L21" s="142"/>
      <c r="M21" s="6"/>
      <c r="N21" s="6"/>
      <c r="O21" s="6"/>
      <c r="P21" s="6"/>
      <c r="Q21" s="6"/>
      <c r="R21" s="6"/>
      <c r="S21" s="6"/>
      <c r="T21" s="6"/>
      <c r="U21" s="142" t="s">
        <v>38</v>
      </c>
      <c r="V21" s="142"/>
      <c r="W21" s="142"/>
      <c r="X21" s="142"/>
      <c r="Y21" s="142"/>
      <c r="Z21" s="6"/>
      <c r="AB21" s="6"/>
      <c r="AC21" s="6"/>
      <c r="AD21" s="6"/>
      <c r="AE21" s="6"/>
      <c r="AF21" s="6"/>
      <c r="AG21" s="6"/>
      <c r="AH21" s="6"/>
    </row>
    <row r="22" spans="1:34" ht="13.5" customHeight="1" x14ac:dyDescent="0.25">
      <c r="A22" s="15"/>
      <c r="B22" s="15"/>
      <c r="C22" s="15"/>
      <c r="D22" s="15"/>
      <c r="E22" s="15"/>
      <c r="F22" s="15"/>
      <c r="G22" s="15"/>
      <c r="H22" s="15"/>
      <c r="I22" s="15"/>
      <c r="J22" s="15"/>
      <c r="K22" s="15"/>
      <c r="L22" s="15"/>
      <c r="M22" s="15"/>
      <c r="N22" s="15"/>
      <c r="O22" s="15"/>
      <c r="P22" s="15"/>
      <c r="Q22" s="15"/>
      <c r="R22" s="15"/>
      <c r="S22" s="15"/>
      <c r="T22" s="15"/>
      <c r="U22" s="142" t="s">
        <v>13</v>
      </c>
      <c r="V22" s="142"/>
      <c r="W22" s="142"/>
      <c r="X22" s="142"/>
      <c r="Y22" s="142"/>
      <c r="Z22" s="17"/>
      <c r="AB22" s="6"/>
      <c r="AC22" s="6"/>
      <c r="AD22" s="6"/>
      <c r="AE22" s="6"/>
      <c r="AF22" s="6"/>
      <c r="AG22" s="6"/>
      <c r="AH22" s="6"/>
    </row>
    <row r="23" spans="1:34" x14ac:dyDescent="0.2">
      <c r="A23" s="4"/>
      <c r="B23" s="4"/>
      <c r="C23" s="4"/>
      <c r="D23" s="4"/>
      <c r="E23" s="5"/>
      <c r="F23" s="5"/>
      <c r="G23" s="5"/>
      <c r="H23" s="8"/>
      <c r="I23" s="8"/>
      <c r="J23" s="8"/>
      <c r="K23" s="8"/>
      <c r="L23" s="8"/>
      <c r="M23" s="8"/>
      <c r="N23" s="8"/>
      <c r="O23" s="8"/>
      <c r="P23" s="8"/>
      <c r="Q23" s="8"/>
      <c r="R23" s="8"/>
      <c r="S23" s="8"/>
      <c r="T23" s="8"/>
      <c r="U23" s="8"/>
      <c r="V23" s="8"/>
      <c r="W23" s="8"/>
      <c r="X23" s="8"/>
      <c r="Y23" s="8"/>
      <c r="Z23" s="8"/>
      <c r="AA23" s="8"/>
      <c r="AB23" s="4"/>
      <c r="AC23" s="4"/>
      <c r="AD23" s="4"/>
      <c r="AE23" s="4"/>
      <c r="AF23" s="4"/>
      <c r="AG23" s="4"/>
      <c r="AH23" s="4"/>
    </row>
    <row r="24" spans="1:34" x14ac:dyDescent="0.2">
      <c r="A24" s="145" t="s">
        <v>17</v>
      </c>
      <c r="B24" s="145"/>
      <c r="C24" s="145"/>
      <c r="D24" s="145"/>
      <c r="E24" s="145"/>
      <c r="F24" s="145"/>
      <c r="G24" s="145"/>
      <c r="H24" s="145"/>
      <c r="I24" s="9"/>
      <c r="J24" s="9"/>
      <c r="K24" s="9"/>
      <c r="L24" s="9"/>
      <c r="M24" s="9"/>
      <c r="N24" s="9"/>
      <c r="O24" s="9"/>
      <c r="P24" s="9"/>
      <c r="Q24" s="9"/>
      <c r="R24" s="9"/>
      <c r="S24" s="9"/>
      <c r="T24" s="9"/>
      <c r="U24" s="9"/>
      <c r="V24" s="9"/>
      <c r="W24" s="9"/>
      <c r="X24" s="9"/>
      <c r="Y24" s="9"/>
      <c r="Z24" s="8"/>
      <c r="AA24" s="8"/>
      <c r="AB24" s="4"/>
      <c r="AC24" s="4"/>
      <c r="AD24" s="4"/>
      <c r="AE24" s="4"/>
      <c r="AF24" s="4"/>
      <c r="AG24" s="4"/>
      <c r="AH24" s="4"/>
    </row>
    <row r="25" spans="1:34" x14ac:dyDescent="0.2">
      <c r="A25" s="145" t="s">
        <v>14</v>
      </c>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9"/>
      <c r="AB25" s="4"/>
      <c r="AC25" s="4"/>
      <c r="AD25" s="4"/>
      <c r="AE25" s="4"/>
      <c r="AF25" s="4"/>
      <c r="AG25" s="4"/>
      <c r="AH25" s="4"/>
    </row>
    <row r="26" spans="1:34" ht="91.5" customHeight="1" x14ac:dyDescent="0.2">
      <c r="A26" s="136" t="s">
        <v>9</v>
      </c>
      <c r="B26" s="136"/>
      <c r="C26" s="136"/>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row>
    <row r="27" spans="1:34" x14ac:dyDescent="0.2">
      <c r="AB27" s="3"/>
    </row>
    <row r="28" spans="1:34" x14ac:dyDescent="0.2">
      <c r="AB28" s="3"/>
    </row>
    <row r="29" spans="1:34" x14ac:dyDescent="0.2">
      <c r="AB29" s="3"/>
    </row>
    <row r="30" spans="1:34" x14ac:dyDescent="0.2">
      <c r="AB30" s="3"/>
    </row>
    <row r="31" spans="1:34" x14ac:dyDescent="0.2">
      <c r="AB31" s="3"/>
    </row>
    <row r="32" spans="1:34" x14ac:dyDescent="0.2">
      <c r="AB32" s="3"/>
    </row>
  </sheetData>
  <mergeCells count="52">
    <mergeCell ref="A26:AH26"/>
    <mergeCell ref="A13:O13"/>
    <mergeCell ref="P13:S13"/>
    <mergeCell ref="T13:AC13"/>
    <mergeCell ref="H21:L21"/>
    <mergeCell ref="H20:L20"/>
    <mergeCell ref="U20:Y20"/>
    <mergeCell ref="A21:E21"/>
    <mergeCell ref="A24:H24"/>
    <mergeCell ref="A25:H25"/>
    <mergeCell ref="I25:Z25"/>
    <mergeCell ref="U22:Y22"/>
    <mergeCell ref="U21:Y21"/>
    <mergeCell ref="A15:AH15"/>
    <mergeCell ref="A16:AH16"/>
    <mergeCell ref="A17:AH17"/>
    <mergeCell ref="AB19:AC19"/>
    <mergeCell ref="A12:B12"/>
    <mergeCell ref="AG8:AH9"/>
    <mergeCell ref="E9:P9"/>
    <mergeCell ref="Q9:AB9"/>
    <mergeCell ref="E10:J10"/>
    <mergeCell ref="K10:P10"/>
    <mergeCell ref="Q10:V10"/>
    <mergeCell ref="W10:AB10"/>
    <mergeCell ref="AE10:AE11"/>
    <mergeCell ref="AF10:AF11"/>
    <mergeCell ref="AG10:AG11"/>
    <mergeCell ref="A8:B11"/>
    <mergeCell ref="C8:C11"/>
    <mergeCell ref="D8:D11"/>
    <mergeCell ref="E8:AB8"/>
    <mergeCell ref="A1:C3"/>
    <mergeCell ref="S3:AD3"/>
    <mergeCell ref="D1:AD2"/>
    <mergeCell ref="AC8:AC11"/>
    <mergeCell ref="AE8:AF9"/>
    <mergeCell ref="A5:AH5"/>
    <mergeCell ref="AE6:AF6"/>
    <mergeCell ref="AG6:AH7"/>
    <mergeCell ref="AE7:AF7"/>
    <mergeCell ref="AD8:AD11"/>
    <mergeCell ref="A6:AD6"/>
    <mergeCell ref="A7:AD7"/>
    <mergeCell ref="AH10:AH11"/>
    <mergeCell ref="D3:R3"/>
    <mergeCell ref="AJ10:AM10"/>
    <mergeCell ref="AO10:AR10"/>
    <mergeCell ref="AE1:AF1"/>
    <mergeCell ref="AG1:AH3"/>
    <mergeCell ref="AE2:AF2"/>
    <mergeCell ref="AE3:AF3"/>
  </mergeCells>
  <printOptions horizontalCentered="1"/>
  <pageMargins left="0.19685039370078741" right="0.19685039370078741" top="0.39370078740157483" bottom="0.35433070866141736" header="0" footer="0"/>
  <pageSetup paperSize="5" scale="40" orientation="landscape" r:id="rId1"/>
  <headerFooter alignWithMargins="0"/>
  <rowBreaks count="1" manualBreakCount="1">
    <brk id="17"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O21"/>
  <sheetViews>
    <sheetView showGridLines="0" tabSelected="1" view="pageBreakPreview" topLeftCell="A4" zoomScaleNormal="100" zoomScaleSheetLayoutView="100" workbookViewId="0">
      <selection activeCell="F10" sqref="F10"/>
    </sheetView>
  </sheetViews>
  <sheetFormatPr baseColWidth="10" defaultRowHeight="13.5" x14ac:dyDescent="0.25"/>
  <cols>
    <col min="1" max="1" width="4.85546875" style="67" customWidth="1"/>
    <col min="2" max="2" width="2.85546875" style="67" customWidth="1"/>
    <col min="3" max="3" width="41.28515625" style="67" customWidth="1"/>
    <col min="4" max="4" width="8" style="67" customWidth="1"/>
    <col min="5" max="5" width="18.42578125" style="67" customWidth="1"/>
    <col min="6" max="6" width="12.42578125" style="67" customWidth="1"/>
    <col min="7" max="7" width="18.28515625" style="67" customWidth="1"/>
    <col min="8" max="8" width="12.28515625" style="67" customWidth="1"/>
    <col min="9" max="9" width="20.28515625" style="67" customWidth="1"/>
    <col min="10" max="10" width="23" style="67" customWidth="1"/>
    <col min="11" max="11" width="14.140625" style="67" customWidth="1"/>
    <col min="12" max="12" width="19.28515625" style="67" hidden="1" customWidth="1"/>
    <col min="13" max="13" width="21.28515625" style="67" customWidth="1"/>
    <col min="14" max="14" width="25.5703125" style="67" customWidth="1"/>
    <col min="15" max="15" width="23.85546875" style="67" customWidth="1"/>
    <col min="16" max="16384" width="11.42578125" style="67"/>
  </cols>
  <sheetData>
    <row r="1" spans="1:15" ht="27" customHeight="1" x14ac:dyDescent="0.25">
      <c r="A1" s="164" t="s">
        <v>60</v>
      </c>
      <c r="B1" s="164"/>
      <c r="C1" s="164"/>
      <c r="D1" s="164"/>
      <c r="E1" s="164"/>
      <c r="F1" s="164"/>
      <c r="G1" s="164"/>
      <c r="H1" s="164"/>
      <c r="I1" s="164"/>
      <c r="J1" s="164"/>
      <c r="K1" s="164"/>
      <c r="L1" s="164"/>
      <c r="M1" s="164"/>
      <c r="N1" s="164"/>
      <c r="O1" s="74"/>
    </row>
    <row r="2" spans="1:15" x14ac:dyDescent="0.25">
      <c r="A2" s="163"/>
      <c r="B2" s="163"/>
      <c r="C2" s="163"/>
      <c r="D2" s="163"/>
      <c r="E2" s="163"/>
      <c r="F2" s="163"/>
      <c r="G2" s="163"/>
      <c r="H2" s="163"/>
      <c r="I2" s="163"/>
      <c r="J2" s="163"/>
      <c r="K2" s="163"/>
      <c r="L2" s="163"/>
      <c r="M2" s="163"/>
      <c r="N2" s="163"/>
    </row>
    <row r="3" spans="1:15" s="68" customFormat="1" ht="153" customHeight="1" x14ac:dyDescent="0.2">
      <c r="A3" s="177" t="s">
        <v>62</v>
      </c>
      <c r="B3" s="178"/>
      <c r="C3" s="178"/>
      <c r="D3" s="178"/>
      <c r="E3" s="178"/>
      <c r="F3" s="178"/>
      <c r="G3" s="178"/>
      <c r="H3" s="178"/>
      <c r="I3" s="178"/>
      <c r="J3" s="178"/>
      <c r="K3" s="178"/>
      <c r="L3" s="178"/>
      <c r="M3" s="178"/>
      <c r="N3" s="178"/>
      <c r="O3" s="75"/>
    </row>
    <row r="4" spans="1:15" s="68" customFormat="1" ht="15.75" customHeight="1" x14ac:dyDescent="0.2">
      <c r="A4" s="159"/>
      <c r="B4" s="160"/>
      <c r="C4" s="160"/>
      <c r="D4" s="160"/>
      <c r="E4" s="160"/>
      <c r="F4" s="160"/>
      <c r="G4" s="160"/>
      <c r="H4" s="160"/>
      <c r="I4" s="160"/>
      <c r="J4" s="160"/>
      <c r="K4" s="160"/>
      <c r="L4" s="160"/>
      <c r="M4" s="160"/>
      <c r="N4" s="161"/>
      <c r="O4" s="75"/>
    </row>
    <row r="5" spans="1:15" s="69" customFormat="1" ht="37.5" customHeight="1" x14ac:dyDescent="0.15">
      <c r="A5" s="176" t="s">
        <v>18</v>
      </c>
      <c r="B5" s="176"/>
      <c r="C5" s="168" t="s">
        <v>19</v>
      </c>
      <c r="D5" s="180" t="s">
        <v>20</v>
      </c>
      <c r="E5" s="168" t="s">
        <v>27</v>
      </c>
      <c r="F5" s="162" t="s">
        <v>49</v>
      </c>
      <c r="G5" s="162" t="s">
        <v>51</v>
      </c>
      <c r="H5" s="162" t="s">
        <v>33</v>
      </c>
      <c r="I5" s="162" t="s">
        <v>54</v>
      </c>
      <c r="J5" s="162" t="s">
        <v>52</v>
      </c>
      <c r="K5" s="162" t="s">
        <v>36</v>
      </c>
      <c r="L5" s="169" t="s">
        <v>53</v>
      </c>
      <c r="M5" s="162" t="s">
        <v>58</v>
      </c>
      <c r="N5" s="162" t="s">
        <v>59</v>
      </c>
      <c r="O5" s="76"/>
    </row>
    <row r="6" spans="1:15" s="69" customFormat="1" ht="28.5" customHeight="1" x14ac:dyDescent="0.15">
      <c r="A6" s="176"/>
      <c r="B6" s="176"/>
      <c r="C6" s="168"/>
      <c r="D6" s="180"/>
      <c r="E6" s="168"/>
      <c r="F6" s="162"/>
      <c r="G6" s="162"/>
      <c r="H6" s="162"/>
      <c r="I6" s="162"/>
      <c r="J6" s="162"/>
      <c r="K6" s="162"/>
      <c r="L6" s="170"/>
      <c r="M6" s="162"/>
      <c r="N6" s="162"/>
      <c r="O6" s="77"/>
    </row>
    <row r="7" spans="1:15" s="70" customFormat="1" ht="29.25" customHeight="1" x14ac:dyDescent="0.3">
      <c r="A7" s="176"/>
      <c r="B7" s="176"/>
      <c r="C7" s="168"/>
      <c r="D7" s="180"/>
      <c r="E7" s="168"/>
      <c r="F7" s="162"/>
      <c r="G7" s="162"/>
      <c r="H7" s="162"/>
      <c r="I7" s="162"/>
      <c r="J7" s="162"/>
      <c r="K7" s="162"/>
      <c r="L7" s="171"/>
      <c r="M7" s="162"/>
      <c r="N7" s="162"/>
      <c r="O7" s="78"/>
    </row>
    <row r="8" spans="1:15" s="68" customFormat="1" ht="87" customHeight="1" x14ac:dyDescent="0.2">
      <c r="A8" s="175">
        <v>1</v>
      </c>
      <c r="B8" s="175"/>
      <c r="C8" s="82" t="s">
        <v>50</v>
      </c>
      <c r="D8" s="83" t="s">
        <v>55</v>
      </c>
      <c r="E8" s="182">
        <v>2091725</v>
      </c>
      <c r="F8" s="181">
        <v>0</v>
      </c>
      <c r="G8" s="84">
        <f>+E8*F8</f>
        <v>0</v>
      </c>
      <c r="H8" s="84">
        <f>+G8*19%</f>
        <v>0</v>
      </c>
      <c r="I8" s="84">
        <f>+E8+G8+H8</f>
        <v>2091725</v>
      </c>
      <c r="J8" s="84">
        <f>+I8*K8</f>
        <v>110861425</v>
      </c>
      <c r="K8" s="72">
        <v>53</v>
      </c>
      <c r="L8" s="73">
        <v>4.7899999999999998E-2</v>
      </c>
      <c r="M8" s="73">
        <f>L8</f>
        <v>4.7899999999999998E-2</v>
      </c>
      <c r="N8" s="71">
        <v>117180637.08642499</v>
      </c>
      <c r="O8" s="80"/>
    </row>
    <row r="9" spans="1:15" s="68" customFormat="1" ht="87" customHeight="1" x14ac:dyDescent="0.2">
      <c r="A9" s="175">
        <v>2</v>
      </c>
      <c r="B9" s="175"/>
      <c r="C9" s="82" t="s">
        <v>50</v>
      </c>
      <c r="D9" s="83" t="s">
        <v>55</v>
      </c>
      <c r="E9" s="182">
        <v>1894983</v>
      </c>
      <c r="F9" s="181">
        <v>0</v>
      </c>
      <c r="G9" s="84">
        <f>+E9*F9</f>
        <v>0</v>
      </c>
      <c r="H9" s="84">
        <f>+G9*19%</f>
        <v>0</v>
      </c>
      <c r="I9" s="84">
        <f>+E9+G9+H9</f>
        <v>1894983</v>
      </c>
      <c r="J9" s="84">
        <f>+I9*K9</f>
        <v>174338436</v>
      </c>
      <c r="K9" s="72">
        <v>92</v>
      </c>
      <c r="L9" s="73">
        <v>4.7899999999999998E-2</v>
      </c>
      <c r="M9" s="73">
        <f>L9</f>
        <v>4.7899999999999998E-2</v>
      </c>
      <c r="N9" s="71">
        <v>184275901.19043601</v>
      </c>
      <c r="O9" s="81"/>
    </row>
    <row r="10" spans="1:15" s="68" customFormat="1" ht="25.5" customHeight="1" x14ac:dyDescent="0.2">
      <c r="A10" s="179" t="s">
        <v>56</v>
      </c>
      <c r="B10" s="179"/>
      <c r="C10" s="179"/>
      <c r="D10" s="179"/>
      <c r="E10" s="182">
        <f>E8+E9</f>
        <v>3986708</v>
      </c>
      <c r="F10" s="181">
        <f>F9</f>
        <v>0</v>
      </c>
      <c r="G10" s="84">
        <f>G8+G9</f>
        <v>0</v>
      </c>
      <c r="H10" s="84">
        <f>H8+H9</f>
        <v>0</v>
      </c>
      <c r="I10" s="84">
        <f>I8+I9</f>
        <v>3986708</v>
      </c>
      <c r="J10" s="85">
        <f t="shared" ref="J10:K10" si="0">J8+J9</f>
        <v>285199861</v>
      </c>
      <c r="K10" s="86">
        <f t="shared" si="0"/>
        <v>145</v>
      </c>
      <c r="L10" s="79">
        <f>L9</f>
        <v>4.7899999999999998E-2</v>
      </c>
      <c r="M10" s="79">
        <f>M9</f>
        <v>4.7899999999999998E-2</v>
      </c>
      <c r="N10" s="84">
        <v>301456538.27686101</v>
      </c>
      <c r="O10" s="80"/>
    </row>
    <row r="11" spans="1:15" s="68" customFormat="1" ht="12" customHeight="1" x14ac:dyDescent="0.2">
      <c r="A11" s="156"/>
      <c r="B11" s="157"/>
      <c r="C11" s="157"/>
      <c r="D11" s="157"/>
      <c r="E11" s="157"/>
      <c r="F11" s="157"/>
      <c r="G11" s="157"/>
      <c r="H11" s="157"/>
      <c r="I11" s="157"/>
      <c r="J11" s="157"/>
      <c r="K11" s="157"/>
      <c r="L11" s="157"/>
      <c r="M11" s="157"/>
      <c r="N11" s="158"/>
      <c r="O11" s="80"/>
    </row>
    <row r="12" spans="1:15" s="68" customFormat="1" ht="27" customHeight="1" x14ac:dyDescent="0.2">
      <c r="A12" s="165" t="s">
        <v>3</v>
      </c>
      <c r="B12" s="166"/>
      <c r="C12" s="166"/>
      <c r="D12" s="167"/>
      <c r="E12" s="87">
        <v>2</v>
      </c>
      <c r="F12" s="165" t="s">
        <v>57</v>
      </c>
      <c r="G12" s="166"/>
      <c r="H12" s="166"/>
      <c r="I12" s="166"/>
      <c r="J12" s="167"/>
      <c r="K12" s="172">
        <f>N10</f>
        <v>301456538.27686101</v>
      </c>
      <c r="L12" s="173"/>
      <c r="M12" s="173"/>
      <c r="N12" s="174"/>
      <c r="O12" s="80"/>
    </row>
    <row r="21" spans="1:5" ht="15.75" x14ac:dyDescent="0.25">
      <c r="A21" s="155" t="s">
        <v>61</v>
      </c>
      <c r="B21" s="155"/>
      <c r="C21" s="155"/>
      <c r="D21" s="155"/>
      <c r="E21" s="155"/>
    </row>
  </sheetData>
  <mergeCells count="25">
    <mergeCell ref="A1:N1"/>
    <mergeCell ref="F12:J12"/>
    <mergeCell ref="A12:D12"/>
    <mergeCell ref="E5:E7"/>
    <mergeCell ref="F5:F7"/>
    <mergeCell ref="G5:G7"/>
    <mergeCell ref="H5:H7"/>
    <mergeCell ref="I5:I7"/>
    <mergeCell ref="M5:M7"/>
    <mergeCell ref="N5:N7"/>
    <mergeCell ref="L5:L7"/>
    <mergeCell ref="K5:K7"/>
    <mergeCell ref="K12:N12"/>
    <mergeCell ref="A8:B8"/>
    <mergeCell ref="A5:B7"/>
    <mergeCell ref="C5:C7"/>
    <mergeCell ref="A21:E21"/>
    <mergeCell ref="A11:N11"/>
    <mergeCell ref="A4:N4"/>
    <mergeCell ref="J5:J7"/>
    <mergeCell ref="A2:N2"/>
    <mergeCell ref="A3:N3"/>
    <mergeCell ref="A9:B9"/>
    <mergeCell ref="A10:D10"/>
    <mergeCell ref="D5:D7"/>
  </mergeCells>
  <phoneticPr fontId="2" type="noConversion"/>
  <printOptions horizontalCentered="1"/>
  <pageMargins left="0.19685039370078741" right="0.19685039370078741" top="0.39370078740157483" bottom="0.35433070866141736" header="0" footer="0"/>
  <pageSetup paperSize="5" scale="79" orientation="landscape" r:id="rId1"/>
  <headerFooter alignWithMargins="0"/>
  <ignoredErrors>
    <ignoredError sqref="K12" evalError="1"/>
    <ignoredError sqref="F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60748-49B5-4401-8C6D-B56906F53AE6}">
  <dimension ref="P71:R73"/>
  <sheetViews>
    <sheetView topLeftCell="A28" workbookViewId="0">
      <selection activeCell="P68" sqref="P68"/>
    </sheetView>
  </sheetViews>
  <sheetFormatPr baseColWidth="10" defaultRowHeight="12.75" x14ac:dyDescent="0.2"/>
  <sheetData>
    <row r="71" spans="16:18" x14ac:dyDescent="0.2">
      <c r="Q71" s="64"/>
    </row>
    <row r="72" spans="16:18" x14ac:dyDescent="0.2">
      <c r="P72" s="64"/>
      <c r="Q72" s="66"/>
    </row>
    <row r="73" spans="16:18" x14ac:dyDescent="0.2">
      <c r="P73" s="65"/>
      <c r="R73" s="65"/>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Estudio de Mercado (2)</vt:lpstr>
      <vt:lpstr>PROPUESTA ECONÓMICA</vt:lpstr>
      <vt:lpstr>TT-192-2024</vt:lpstr>
      <vt:lpstr>'Estudio de Mercado (2)'!Área_de_impresión</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Terminal de Transporte S.A.</dc:creator>
  <cp:lastModifiedBy>Jamile Ospino Prato</cp:lastModifiedBy>
  <cp:lastPrinted>2025-04-10T19:24:03Z</cp:lastPrinted>
  <dcterms:created xsi:type="dcterms:W3CDTF">2005-09-12T20:11:04Z</dcterms:created>
  <dcterms:modified xsi:type="dcterms:W3CDTF">2026-08-10T20:06:52Z</dcterms:modified>
</cp:coreProperties>
</file>