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24226"/>
  <mc:AlternateContent xmlns:mc="http://schemas.openxmlformats.org/markup-compatibility/2006">
    <mc:Choice Requires="x15">
      <x15ac:absPath xmlns:x15ac="http://schemas.microsoft.com/office/spreadsheetml/2010/11/ac" url="\\192.168.1.10\corporativa\PROYECTOS PARA ESTUDIO\2026\PTAR - INVITACIÓN PRIVADA No.014\"/>
    </mc:Choice>
  </mc:AlternateContent>
  <xr:revisionPtr revIDLastSave="0" documentId="13_ncr:1_{945D8BA9-EEA8-4153-BBA1-5D34AF457A4D}" xr6:coauthVersionLast="36" xr6:coauthVersionMax="36" xr10:uidLastSave="{00000000-0000-0000-0000-000000000000}"/>
  <bookViews>
    <workbookView xWindow="0" yWindow="0" windowWidth="28800" windowHeight="11325" xr2:uid="{00000000-000D-0000-FFFF-FFFF00000000}"/>
  </bookViews>
  <sheets>
    <sheet name="PROPUESTA ECONÓMICA" sheetId="13" r:id="rId1"/>
    <sheet name="Hoja3" sheetId="15" state="hidden" r:id="rId2"/>
  </sheets>
  <definedNames>
    <definedName name="_xlnm.Print_Area" localSheetId="0">'PROPUESTA ECONÓMICA'!$A$1:$L$48</definedName>
  </definedNames>
  <calcPr calcId="191029"/>
</workbook>
</file>

<file path=xl/calcChain.xml><?xml version="1.0" encoding="utf-8"?>
<calcChain xmlns="http://schemas.openxmlformats.org/spreadsheetml/2006/main">
  <c r="G36" i="13" l="1"/>
  <c r="H36" i="13" s="1"/>
  <c r="I36" i="13" s="1"/>
  <c r="K36" i="13" s="1"/>
  <c r="G37" i="13"/>
  <c r="H37" i="13" s="1"/>
  <c r="I37" i="13" s="1"/>
  <c r="K37" i="13" s="1"/>
  <c r="G38" i="13"/>
  <c r="G39" i="13"/>
  <c r="G40" i="13"/>
  <c r="H38" i="13"/>
  <c r="I38" i="13" s="1"/>
  <c r="K38" i="13" s="1"/>
  <c r="H39" i="13"/>
  <c r="I39" i="13" s="1"/>
  <c r="K39" i="13" s="1"/>
  <c r="H40" i="13"/>
  <c r="I40" i="13" s="1"/>
  <c r="K40" i="13" s="1"/>
  <c r="G35" i="13"/>
  <c r="H35" i="13" s="1"/>
  <c r="I35" i="13" s="1"/>
  <c r="K35" i="13" s="1"/>
  <c r="G23" i="13"/>
  <c r="H23" i="13" s="1"/>
  <c r="I23" i="13" s="1"/>
  <c r="K23" i="13" s="1"/>
  <c r="G24" i="13"/>
  <c r="H24" i="13" s="1"/>
  <c r="I24" i="13" s="1"/>
  <c r="K24" i="13" s="1"/>
  <c r="G25" i="13"/>
  <c r="H25" i="13" s="1"/>
  <c r="I25" i="13" s="1"/>
  <c r="K25" i="13" s="1"/>
  <c r="G26" i="13"/>
  <c r="H26" i="13" s="1"/>
  <c r="I26" i="13" s="1"/>
  <c r="K26" i="13" s="1"/>
  <c r="G27" i="13"/>
  <c r="H27" i="13" s="1"/>
  <c r="I27" i="13" s="1"/>
  <c r="K27" i="13" s="1"/>
  <c r="G28" i="13"/>
  <c r="H28" i="13" s="1"/>
  <c r="I28" i="13" s="1"/>
  <c r="K28" i="13" s="1"/>
  <c r="G29" i="13"/>
  <c r="H29" i="13" s="1"/>
  <c r="I29" i="13" s="1"/>
  <c r="K29" i="13" s="1"/>
  <c r="G30" i="13"/>
  <c r="H30" i="13" s="1"/>
  <c r="I30" i="13" s="1"/>
  <c r="K30" i="13" s="1"/>
  <c r="G31" i="13"/>
  <c r="H31" i="13" s="1"/>
  <c r="I31" i="13" s="1"/>
  <c r="K31" i="13" s="1"/>
  <c r="G22" i="13"/>
  <c r="H22" i="13" s="1"/>
  <c r="I22" i="13" s="1"/>
  <c r="K22" i="13" s="1"/>
  <c r="G18" i="13" l="1"/>
  <c r="H18" i="13" s="1"/>
  <c r="I18" i="13" s="1"/>
  <c r="K18" i="13" s="1"/>
  <c r="G17" i="13"/>
  <c r="H17" i="13" s="1"/>
  <c r="I17" i="13" s="1"/>
  <c r="K17" i="13" s="1"/>
  <c r="G16" i="13"/>
  <c r="H16" i="13" s="1"/>
  <c r="I16" i="13" s="1"/>
  <c r="K16" i="13" s="1"/>
  <c r="G15" i="13"/>
  <c r="H15" i="13" s="1"/>
  <c r="I15" i="13" s="1"/>
  <c r="K15" i="13" s="1"/>
  <c r="G14" i="13"/>
  <c r="H14" i="13" s="1"/>
  <c r="I14" i="13" s="1"/>
  <c r="K14" i="13" s="1"/>
  <c r="G13" i="13"/>
  <c r="H13" i="13" s="1"/>
  <c r="I13" i="13" s="1"/>
  <c r="K13" i="13" s="1"/>
  <c r="G8" i="13"/>
  <c r="H8" i="13" s="1"/>
  <c r="I8" i="13" s="1"/>
  <c r="K8" i="13" s="1"/>
  <c r="G9" i="13"/>
  <c r="H9" i="13" l="1"/>
  <c r="I9" i="13" s="1"/>
  <c r="K9" i="13" s="1"/>
  <c r="E12" i="15" l="1" a="1"/>
  <c r="E12" i="15" s="1"/>
  <c r="E14" i="15" s="1"/>
  <c r="G12" i="15" l="1"/>
  <c r="F12" i="15"/>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<sst xmlns="http://schemas.openxmlformats.org/spreadsheetml/2006/main" count="147" uniqueCount="87">
  <si>
    <t>BIENES YIO SERVICIOS</t>
  </si>
  <si>
    <t xml:space="preserve">CANTIDADES SOLICITADAS </t>
  </si>
  <si>
    <t>VALOR UNITARIO SEGÚN UNIDAD DE MEDIDA (INCLUIDO IMPUESTOS)</t>
  </si>
  <si>
    <t>ESTUDIO DE MERCADO</t>
  </si>
  <si>
    <t>ITEM</t>
  </si>
  <si>
    <t>ACTIVIDAD</t>
  </si>
  <si>
    <t>UNIDAD DE MEDIDA</t>
  </si>
  <si>
    <t>1.1</t>
  </si>
  <si>
    <t>MES</t>
  </si>
  <si>
    <t>1.2</t>
  </si>
  <si>
    <t>2.2</t>
  </si>
  <si>
    <t>2.3</t>
  </si>
  <si>
    <t>2.4</t>
  </si>
  <si>
    <t>2.6</t>
  </si>
  <si>
    <t>VALOR TOTAL SEGÚN UNIDAD DE MEDIDA (INCLUIDO IMPUESTOS)</t>
  </si>
  <si>
    <t>VALOR TOTAL SUGERIDO - VALOR PROMEDIO INCLUIDO IVA (COMO TECHO A OFERTAR)</t>
  </si>
  <si>
    <t>VALOR UNITARIO</t>
  </si>
  <si>
    <t>DESCRIPCIÓN</t>
  </si>
  <si>
    <t>VR. TOTAL PROMEDIO</t>
  </si>
  <si>
    <t>VR. DE PRESUPUESTO PAA-2025</t>
  </si>
  <si>
    <t>DIFERENCIA</t>
  </si>
  <si>
    <t xml:space="preserve">TIEMPO DE EJECUCIÓN EN MESES </t>
  </si>
  <si>
    <t>DESCRIPCIÓN ACTIVIDADES</t>
  </si>
  <si>
    <t>CARACTERIZACIÓN FISICOQUÍMICA CALIDAD DEL AGUA (Agua Residual no Doméstica ARnD) tratada comparación, norma vigente de vertimien-tos, con laboratorio acreditado por el IDEAM (SEMESTRAL)</t>
  </si>
  <si>
    <t>UNIDAD</t>
  </si>
  <si>
    <t>1. OPERACIÓN LA PLANTA DE TRATAMIENTO DE AGUAS RESIDUALES (PTAR)</t>
  </si>
  <si>
    <t>IMPUESTO A QUE HAYA A LUGAR (VALOR IVA)</t>
  </si>
  <si>
    <t>2.	INSUMOS QUÍMICOS NECESARIOS PARA LA CORRECTA OPERACIÓN DE LA PLANTA DE TRATAMIENTO</t>
  </si>
  <si>
    <t>2.1</t>
  </si>
  <si>
    <t>2.5</t>
  </si>
  <si>
    <t>Biobacter PQP Pro</t>
  </si>
  <si>
    <t>Disminuidor de pH PQP Pro</t>
  </si>
  <si>
    <t>Policloruro de Aluminio (PAC) 55 Galones</t>
  </si>
  <si>
    <t>Kit de lúpulo de cerveza</t>
  </si>
  <si>
    <t>Pimpina de agua destilada por 20 litros</t>
  </si>
  <si>
    <t>Frasco de tabletas de ácido tricloroisocianúrico al 90% de cloro activo (TCCA) Frasco por 50 tabletas de 20 gr.</t>
  </si>
  <si>
    <t>FRECUENCIA</t>
  </si>
  <si>
    <t>MENSUAL</t>
  </si>
  <si>
    <t>TRIMESTRAL</t>
  </si>
  <si>
    <t>ANUAL</t>
  </si>
  <si>
    <t>LITRO</t>
  </si>
  <si>
    <t xml:space="preserve">UNIDAD </t>
  </si>
  <si>
    <t>PERIODICIDAD</t>
  </si>
  <si>
    <t xml:space="preserve">VALOR IMPUESTO A QUE HAYA A LUGAR </t>
  </si>
  <si>
    <t>3.	 MANTENIMIENTO PREVENTIVO DE EQUIPOS</t>
  </si>
  <si>
    <t>3.1</t>
  </si>
  <si>
    <t>3.2</t>
  </si>
  <si>
    <t>3.3</t>
  </si>
  <si>
    <t>3.4</t>
  </si>
  <si>
    <t>3.5</t>
  </si>
  <si>
    <t>3.6</t>
  </si>
  <si>
    <t>3.7</t>
  </si>
  <si>
    <t>3.8</t>
  </si>
  <si>
    <t>3.9</t>
  </si>
  <si>
    <t>3.10</t>
  </si>
  <si>
    <t>Mantenimiento preventivo de dos (2) filtros cilindricos, radio 0.3 m, altura 1.2 m. Consta de vaciado, lavado interno y externo, pintura epóxica azul interna, externa pintura en aceite azul español. Incluye disposición del medio evacuado</t>
  </si>
  <si>
    <t>Cambio de lecho filtrante de cada filtro (2 filtros), Incluye los siguientes insumos por cada filtro:
grava: dos (2) bultos de grava 1", dos (2) bultos de grava 3/4"y dos (2) bultos de grava 1/4";
arena sílice: dos (2) bultos de arena 12/20 y tres (3) bultos de arena 20/30;
carbón activado: uno y medio (1.5) bultos de carbón activado</t>
  </si>
  <si>
    <t>Servicio de mantenimiento preventivo a todo costo de dos (2) electrobombas sumergibles para aguas residuales de 2.0 HP, ubicadas en el tanque de homogeneización. Los trabajos consisten en el izaje de los equipos, desmonte del lugar donde se encuentre y desarmado de máquinas sobre bancos de trabajo, donde se evidencie el estado actual de los componentes: se requiere cambio de la totalidad de los rodamientos, cambio de sellos mecánicos, empaques originales, aplicación de pintura dieléctrica a los bobinados, pintura de poliuretano a las carcasas de los motores y bombas. Una vez terminado esto el futuro contratista deberá armar la bomba e instalarla.  Nota: 1) Las electrobombas una vez destapadas en su mantenimiento requieren cambio del aceite. 2) Si por causa del desmonte del equipo el contratista daña la tubería o sus accesorios (sin importar el estado de vetustez en el que se encuentre en el momento del trabajo), este deberá remplazarla e instalarla sin costo alguno a la Terminal de Transporte S.A., con tubería y accesorios nuevos de características técnicas iguales o superiores a las existentes en la PTAR</t>
  </si>
  <si>
    <t>Servicio de mantenimiento preventivo a todo costo de una (1) electrobomba de 1.0 HP multi-etapas de marca Pedrollo. Los trabajos consisten en desmonte del lugar donde se encuentre y desarmado de máquinas sobre bancos de trabajo, donde se evidencie el estado actual de los componentes: se requiere cambio de la totalidad de los rodamientos, cambio de sellos mecánicos, empaques originales, aplicación de pintura dieléctrica a los bobinados, pintura de poliuretano a las carcasas de los motores y bombas. Una vez terminado esto el futuro contratista deberá armar la bomba e instalarla. Nota: 1) La electrobomba una vez destapada en su mantenimiento requiere cambio del aceite 2) Si por causa del desmonte del equipo el futuro contratista daña la tubería o sus accesorios (sin importar el estado de vetustez en el que se encuentre en el momento del trabajo), este deberá remplazarla e instalarla sin costo alguno a la Terminal de Transporte S.A., con tubería y accesorios de características técnicas iguales o superiores a las existentes en la PTAR</t>
  </si>
  <si>
    <t>Servicio de mantenimiento preventivo a todo costo de un (1) comprensor de 1.0 HP. Los trabajos consisten en desmonte del lugar donde se encuentre y desarmado de máquinas sobre bancos de trabajo, donde se evidencie el estado actual de los componentes: se requiere cambio filtros y cambio de aceite del motor. Una vez terminado esto el futuro contratista deberá armar el compresor e instalarlo, y dejarlo operativo y limpio. Nota: 1) El compresor una vez destapado en su mantenimiento requiere cambio del aceite 2) Si por causa del desmonte del equipo el futuro contratista daña la tubería o sus accesorios (sin importar el estado de vetustez en el que se encuentre en el momento del trabajo), este deberá remplazarla e instalarla sin costo alguno a la Terminal de Transporte S.A., con tubería y accesorios de características técnicas iguales o superiores a las existentes en la PTAR</t>
  </si>
  <si>
    <t>Servicio de mantenimiento preventivo a todo costo de un (1) soplador (Blower) Industrial de 5 Hp, marca PUMPOWER modelo PR-4080. Los trabajos consisten en desmonte del lugar donde se encuentre y desarmado de máquinas sobre bancos de trabajo, donde se evidencie el estado actual de los componentes: se requiere limpieza de filtro, boquilla, tanque, revisión del carburador, apretar los pernos y tuercas para evitar desalineaciones, reemplazar las correas y poleas desgastadas. Nota: 1) El soplador (Blower) una vez destapado en su mantenimiento requiere cambio del aceite 2) Si por causa del desmonte del equipo el futuro contratista daña la tubería o sus accesorios (sin importar el estado de vetustez en el que se encuentre en el momento del trabajo), este deberá remplazarla e instalarla sin costo alguno a la Terminal de Transporte S.A., con tubería y accesorios de características técnicas iguales o superiores a las existentes en la PTAR</t>
  </si>
  <si>
    <t>Servicio de mantenimiento preventivo a todo costo de un (1) soplador (blower) industrial de 2.0 HP marca PUMPOWER modelo HG-1500. Los trabajos consisten en desmonte del lugar donde se encuentre y desarmado de máquinas sobre bancos de trabajo, donde se evidencie el estado actual de los componentes: se requiere limpieza de filtro, boquilla, tanque, revisión del carburador, apretar los pernos y tuercas para evitar desalineaciones, reemplazar las correas y poleas desgastadas. Nota: 1) El soplador (Blower) una vez destapado en su mantenimiento requiere cambio del aceite 2) Si por causa del desmonte del equipo el futuro  contratista daña la tubería o sus accesorios (sin importar el estado de vetustez en el que se encuentre en el momento del trabajo), este deberá remplazarla e instalarla sin costo alguno a la Terminal de Transporte S.A., con tubería y accesorios de características técnicas iguales o superiores a las existentes en la PTAR</t>
  </si>
  <si>
    <t>Servicio de mantenimiento preventivo a todo costo de un (1) motor de izaje marca Rossi de 0.5 HP para 10 kg Los trabajos consisten en desmonte del lugar donde se encuentre, y desarmado de máquinas sobre bancos de trabajo, donde se evidencie el estado actual de los componentes:   limpieza general detallada, cambio de rodamientos, rebobinar el motor, una vez terminado esto el futuro contratista deberá armar el motor e instalarlo, y dejarlo operativo y limpio. Nota: 1) El motor una vez destapado en su mantenimiento requiere cambio del aceite 2) Si por causa del desmonte del equipo el futuro contratista daña la instalación eléctrica o sus accesorios (sin importar el estado de vetustez en el que se encuentre en el momento del trabajo), este deberá remplazarla e instalarla sin costo alguno a la Terminal de Transporte S.A., con elementos de características técnicas iguales o superiores a las existentes en la PTAR</t>
  </si>
  <si>
    <t>Mantenimiento preventivo de flotadores que incluye, revisión ajuste y calibración de controles de nivel o flotadores eléctricos, limpieza general y puesta en normal funcionamiento</t>
  </si>
  <si>
    <t>Mantenimiento preventivo de tablero de control con PLC y programador, incluye revisión y ajuste de terminales de todos los contactores, revisión y ajuste de conexiones hacía regletas de montaje, cableado, revisión de sistemas de protección térmica, limpieza general, revisión de contactores y relés térmicos, revisión del sistema de accionamiento manual y automático</t>
  </si>
  <si>
    <t>SEMESTRAL</t>
  </si>
  <si>
    <t>4. REPUESTOS</t>
  </si>
  <si>
    <t>4.1</t>
  </si>
  <si>
    <t>4.2</t>
  </si>
  <si>
    <t>4.3</t>
  </si>
  <si>
    <t>4.4</t>
  </si>
  <si>
    <t>4.5</t>
  </si>
  <si>
    <t>4.6</t>
  </si>
  <si>
    <t>Suministro e instalación de filtro desfogue atmósfera</t>
  </si>
  <si>
    <t>Suministro e instalación de manguera flexible tipo bomberos en lona de 3-1/2", incluye desmonte y cambio de la existente, ajuste general y puesta en normal funcionamiento</t>
  </si>
  <si>
    <t>Suministro e instalación abrazadera para acero inoxidable industrial pesada de 3-1/2". Suministro e instalación abrazadera para manguera de descarga instalación y puesta en normal funcionamiento</t>
  </si>
  <si>
    <t>Suministro e instalación manómetro presión 150 psi carátula de 2". Incluye desmonte y cambio de la existente, ajuste general y puesta en normal funcionamiento</t>
  </si>
  <si>
    <t xml:space="preserve">Suministro e instalación de válvula de alivio de presión y/o seguridad de 1-1/2". Incluye desmonte y cambio de la existente, ajuste general y puesta en normal funcionamiento </t>
  </si>
  <si>
    <t>Suministro e instalación de electrobomba sumergible de 1.0 HP para aguas residuales, incluye transporte y puesta en normal funcionamiento</t>
  </si>
  <si>
    <t>ML</t>
  </si>
  <si>
    <t>Operación de la Planta de Tratamiento de Aguas Residuales (PTAR). Realizar la operación de la PTAR Módulo de Excretas, garantizando el debido funcionamiento y cumplimiento de las normas de vertimiento de las Autoridades Ambientales vigentes, está actividad incluye el operario calificado de lunes a sábado, bajo supervisión del profesional Coordinador. Para cumplir con las actividades descritas en el ANEXO</t>
  </si>
  <si>
    <t>VALOR TOTAL SUGERIDO INCLUIDO IVA COMO TECHO A OFERTAR (PROMEDIO)</t>
  </si>
  <si>
    <t>VALOR DEL PRESUPUESTO OFICIAL SEGÚN PAA 2026</t>
  </si>
  <si>
    <t>ANEXO 2 - PROPUESTA ECONÓMICA - PTAR 2026</t>
  </si>
  <si>
    <t>CUMPLE / NO CUMPLE</t>
  </si>
  <si>
    <t>FIRMA_____________________________________________________</t>
  </si>
  <si>
    <r>
      <t>Nombre:</t>
    </r>
    <r>
      <rPr>
        <sz val="10"/>
        <rFont val="Century Gothic"/>
        <family val="2"/>
      </rPr>
      <t xml:space="preserve"> prestación de servicios de operación, mantenimiento preventivo y correctivo de la planta de tratamiento de aguas residuales (PTAR) de la Terminal de Transporte Salitre.
</t>
    </r>
    <r>
      <rPr>
        <b/>
        <sz val="10"/>
        <rFont val="Century Gothic"/>
        <family val="2"/>
      </rPr>
      <t>Nota 1:</t>
    </r>
    <r>
      <rPr>
        <sz val="10"/>
        <rFont val="Century Gothic"/>
        <family val="2"/>
      </rPr>
      <t xml:space="preserve"> Los proponentes deben llenar únicamente las casillas sombreadas en azul.
</t>
    </r>
    <r>
      <rPr>
        <b/>
        <sz val="10"/>
        <rFont val="Century Gothic"/>
        <family val="2"/>
      </rPr>
      <t>Nota 2:</t>
    </r>
    <r>
      <rPr>
        <sz val="10"/>
        <rFont val="Century Gothic"/>
        <family val="2"/>
      </rPr>
      <t xml:space="preserve"> Los valores ofertados en el presente anexo son a todo costo, incluidos impuestos, transporte, personal técnico, equipos, herramientas, insumos y demás elementos que se requieran para dar total cumplimiento al objeto del contrato y se debe tener en cuenta los siguientes aspectos:  
* El personal mínimo requerido. Todas las Obligaciones descritas en la Invitación Privada.
* Las actividades a desarrolar, los elementos de servicio y de seguridad Industrial que debe contar.
</t>
    </r>
    <r>
      <rPr>
        <b/>
        <sz val="10"/>
        <rFont val="Century Gothic"/>
        <family val="2"/>
      </rPr>
      <t>Nota 3:</t>
    </r>
    <r>
      <rPr>
        <sz val="10"/>
        <rFont val="Century Gothic"/>
        <family val="2"/>
      </rPr>
      <t xml:space="preserve"> Al diligenciar el Formato de propuesta económica, los proponentes deberán ofertar precios unitarios y valores totales ajustados al peso, sin centavos para todos y cada uno de los ítems, los cuales hacen parte de la propuesta. El ajuste al peso se hará de la siguiente manera, ya sea por exceso o por defecto de los precios unitarios, así: cuando la fracción decimal del peso sea igual o superior a 5 se aproxima por exceso y cuando sea inferior a 5 se aproxima por defecto. Los precios unitarios y valores totales para cada ítem deben escribirse en forma legible y sin enmendaduras.
</t>
    </r>
    <r>
      <rPr>
        <b/>
        <sz val="10"/>
        <rFont val="Century Gothic"/>
        <family val="2"/>
      </rPr>
      <t>Nota 4:</t>
    </r>
    <r>
      <rPr>
        <sz val="10"/>
        <rFont val="Century Gothic"/>
        <family val="2"/>
      </rPr>
      <t xml:space="preserve"> La presente propuesta se mantendrá por la vigencia de 60 días.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</si>
</sst>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_(&quot;$&quot;\ * #,##0.00_);_(&quot;$&quot;\ * \(#,##0.00\);_(&quot;$&quot;\ * &quot;-&quot;??_);_(@_)"/>
    <numFmt numFmtId="165" formatCode="_(&quot;$&quot;\ * #,##0_);_(&quot;$&quot;\ * \(#,##0\);_(&quot;$&quot;\ * &quot;-&quot;??_);_(@_)"/>
    <numFmt numFmtId="166" formatCode="_-[$$-240A]\ * #,##0_-;\-[$$-240A]\ * #,##0_-;_-[$$-240A]\ * &quot;-&quot;??_-;_-@_-"/>
    <numFmt numFmtId="167" formatCode="&quot;$&quot;\ #,##0"/>
    <numFmt numFmtId="168" formatCode="_-&quot;$&quot;\ * #,##0_-;\-&quot;$&quot;\ * #,##0_-;_-&quot;$&quot;\ * &quot;-&quot;??_-;_-@_-"/>
  </numFmts>
  <fonts count="16" x14ac:knownFonts="1">
    <font>
      <sz val="10"/>
      <name val="Arial"/>
    </font>
    <font>
      <sz val="11"/>
      <color theme="1"/>
      <name val="Calibri"/>
      <family val="2"/>
      <scheme val="minor"/>
    </font>
    <font>
      <sz val="10"/>
      <name val="Arial"/>
      <family val="2"/>
    </font>
    <font>
      <sz val="10"/>
      <name val="Arial"/>
      <family val="2"/>
    </font>
    <font>
      <sz val="10"/>
      <name val="Century Gothic"/>
      <family val="2"/>
    </font>
    <font>
      <b/>
      <sz val="10"/>
      <name val="Century Gothic"/>
      <family val="2"/>
    </font>
    <font>
      <sz val="11"/>
      <color theme="1"/>
      <name val="Arial"/>
      <family val="2"/>
    </font>
    <font>
      <sz val="10"/>
      <color rgb="FF000000"/>
      <name val="Times New Roman"/>
      <family val="1"/>
    </font>
    <font>
      <sz val="10"/>
      <color rgb="FF000000"/>
      <name val="Times New Roman"/>
      <family val="1"/>
    </font>
    <font>
      <sz val="8"/>
      <name val="Arial"/>
      <family val="2"/>
    </font>
    <font>
      <b/>
      <sz val="10"/>
      <name val="Arial"/>
      <family val="2"/>
    </font>
    <font>
      <b/>
      <sz val="10"/>
      <color rgb="FFFF0000"/>
      <name val="Arial"/>
      <family val="2"/>
    </font>
    <font>
      <sz val="10"/>
      <color theme="1"/>
      <name val="Century Gothic"/>
      <family val="2"/>
    </font>
    <font>
      <b/>
      <sz val="11"/>
      <name val="Century Gothic"/>
      <family val="2"/>
    </font>
    <font>
      <sz val="10"/>
      <color rgb="FF000000"/>
      <name val="Century Gothic"/>
      <family val="2"/>
    </font>
    <font>
      <sz val="10"/>
      <color rgb="FFFF0000"/>
      <name val="Century Gothic"/>
      <family val="2"/>
    </font>
  </fonts>
  <fills count="7">
    <fill>
      <patternFill patternType="none"/>
    </fill>
    <fill>
      <patternFill patternType="gray125"/>
    </fill>
    <fill>
      <patternFill patternType="solid">
        <fgColor theme="0" tint="-0.14999847407452621"/>
        <bgColor indexed="64"/>
      </patternFill>
    </fill>
    <fill>
      <patternFill patternType="solid">
        <fgColor theme="5" tint="0.79998168889431442"/>
        <bgColor indexed="64"/>
      </patternFill>
    </fill>
    <fill>
      <patternFill patternType="solid">
        <fgColor theme="0"/>
        <bgColor indexed="64"/>
      </patternFill>
    </fill>
    <fill>
      <patternFill patternType="solid">
        <fgColor rgb="FFFFFFFF"/>
        <bgColor indexed="64"/>
      </patternFill>
    </fill>
    <fill>
      <patternFill patternType="solid">
        <fgColor theme="4" tint="0.7999816888943144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0">
    <xf numFmtId="0" fontId="0" fillId="0" borderId="0"/>
    <xf numFmtId="43" fontId="2" fillId="0" borderId="0" applyFont="0" applyFill="0" applyBorder="0" applyAlignment="0" applyProtection="0"/>
    <xf numFmtId="164" fontId="3" fillId="0" borderId="0" applyFont="0" applyFill="0" applyBorder="0" applyAlignment="0" applyProtection="0"/>
    <xf numFmtId="0" fontId="6" fillId="0" borderId="0"/>
    <xf numFmtId="0" fontId="7" fillId="0" borderId="0"/>
    <xf numFmtId="0" fontId="8" fillId="0" borderId="0"/>
    <xf numFmtId="0" fontId="1" fillId="0" borderId="0"/>
    <xf numFmtId="0" fontId="2" fillId="0" borderId="0"/>
    <xf numFmtId="164" fontId="2" fillId="0" borderId="0" applyFont="0" applyFill="0" applyBorder="0" applyAlignment="0" applyProtection="0"/>
    <xf numFmtId="0" fontId="2" fillId="0" borderId="0"/>
  </cellStyleXfs>
  <cellXfs count="107">
    <xf numFmtId="0" fontId="0" fillId="0" borderId="0" xfId="0"/>
    <xf numFmtId="0" fontId="4" fillId="0" borderId="0" xfId="0" applyFont="1"/>
    <xf numFmtId="0" fontId="5" fillId="0" borderId="0" xfId="0" applyFont="1" applyAlignment="1">
      <alignment horizontal="left" vertical="center"/>
    </xf>
    <xf numFmtId="167" fontId="5" fillId="0" borderId="0" xfId="0" applyNumberFormat="1" applyFont="1" applyAlignment="1">
      <alignment horizontal="left" vertical="center"/>
    </xf>
    <xf numFmtId="167" fontId="4" fillId="0" borderId="0" xfId="0" applyNumberFormat="1" applyFont="1"/>
    <xf numFmtId="0" fontId="4" fillId="4" borderId="0" xfId="0" applyFont="1" applyFill="1"/>
    <xf numFmtId="0" fontId="4" fillId="0" borderId="0" xfId="0" applyFont="1" applyAlignment="1">
      <alignment horizontal="left" vertical="center"/>
    </xf>
    <xf numFmtId="0" fontId="5" fillId="0" borderId="0" xfId="0" applyFont="1" applyAlignment="1">
      <alignment vertical="top" wrapText="1"/>
    </xf>
    <xf numFmtId="0" fontId="10" fillId="2" borderId="1" xfId="0" applyFont="1" applyFill="1" applyBorder="1" applyAlignment="1">
      <alignment horizontal="center" vertical="center"/>
    </xf>
    <xf numFmtId="164" fontId="0" fillId="0" borderId="0" xfId="2" applyFont="1"/>
    <xf numFmtId="165" fontId="2" fillId="0" borderId="1" xfId="2" applyNumberFormat="1" applyFont="1" applyBorder="1" applyAlignment="1"/>
    <xf numFmtId="0" fontId="10" fillId="0" borderId="1" xfId="0" applyFont="1" applyBorder="1"/>
    <xf numFmtId="0" fontId="2" fillId="0" borderId="1" xfId="0" applyFont="1" applyBorder="1" applyAlignment="1">
      <alignment wrapText="1"/>
    </xf>
    <xf numFmtId="0" fontId="10" fillId="2" borderId="1" xfId="0" applyFont="1" applyFill="1" applyBorder="1" applyAlignment="1">
      <alignment horizontal="center" vertical="center" wrapText="1"/>
    </xf>
    <xf numFmtId="165" fontId="11" fillId="0" borderId="1" xfId="0" applyNumberFormat="1" applyFont="1" applyBorder="1"/>
    <xf numFmtId="0" fontId="4" fillId="4" borderId="0" xfId="0" applyFont="1" applyFill="1" applyAlignment="1">
      <alignment vertical="center"/>
    </xf>
    <xf numFmtId="0" fontId="5" fillId="2" borderId="2" xfId="0" applyFont="1" applyFill="1" applyBorder="1" applyAlignment="1">
      <alignment vertical="center"/>
    </xf>
    <xf numFmtId="0" fontId="5" fillId="2" borderId="1" xfId="0" applyFont="1" applyFill="1" applyBorder="1" applyAlignment="1">
      <alignment horizontal="center" vertical="center" wrapText="1"/>
    </xf>
    <xf numFmtId="0" fontId="4" fillId="0" borderId="1" xfId="0" applyFont="1" applyBorder="1" applyAlignment="1">
      <alignment horizontal="center" vertical="center"/>
    </xf>
    <xf numFmtId="0" fontId="4" fillId="5" borderId="1" xfId="0" applyFont="1" applyFill="1" applyBorder="1" applyAlignment="1">
      <alignment horizontal="center" vertical="center" wrapText="1"/>
    </xf>
    <xf numFmtId="166" fontId="4" fillId="0" borderId="1" xfId="1" applyNumberFormat="1" applyFont="1" applyBorder="1" applyAlignment="1">
      <alignment vertical="center"/>
    </xf>
    <xf numFmtId="166" fontId="4" fillId="0" borderId="1" xfId="0" applyNumberFormat="1" applyFont="1" applyBorder="1" applyAlignment="1">
      <alignment horizontal="center" vertical="center"/>
    </xf>
    <xf numFmtId="166" fontId="4" fillId="0" borderId="1" xfId="0" applyNumberFormat="1" applyFont="1" applyBorder="1" applyAlignment="1">
      <alignment vertical="center"/>
    </xf>
    <xf numFmtId="0" fontId="4" fillId="0" borderId="10" xfId="0" applyFont="1" applyBorder="1" applyAlignment="1">
      <alignment horizontal="center" vertical="center"/>
    </xf>
    <xf numFmtId="0" fontId="5" fillId="4" borderId="6" xfId="0" applyFont="1" applyFill="1" applyBorder="1" applyAlignment="1">
      <alignment horizontal="center" vertical="center"/>
    </xf>
    <xf numFmtId="167" fontId="5" fillId="4" borderId="6" xfId="2" applyNumberFormat="1" applyFont="1" applyFill="1" applyBorder="1" applyAlignment="1">
      <alignment horizontal="center" vertical="center"/>
    </xf>
    <xf numFmtId="166" fontId="5" fillId="4" borderId="6" xfId="1" applyNumberFormat="1" applyFont="1" applyFill="1" applyBorder="1" applyAlignment="1">
      <alignment vertical="center"/>
    </xf>
    <xf numFmtId="166" fontId="5" fillId="4" borderId="6" xfId="0" applyNumberFormat="1" applyFont="1" applyFill="1" applyBorder="1" applyAlignment="1">
      <alignment vertical="center"/>
    </xf>
    <xf numFmtId="0" fontId="5" fillId="2" borderId="1" xfId="0" applyFont="1" applyFill="1" applyBorder="1" applyAlignment="1">
      <alignment vertical="center" wrapText="1"/>
    </xf>
    <xf numFmtId="0" fontId="5" fillId="4" borderId="4" xfId="0" applyFont="1" applyFill="1" applyBorder="1" applyAlignment="1">
      <alignment horizontal="center" vertical="center" wrapText="1"/>
    </xf>
    <xf numFmtId="0" fontId="4" fillId="4" borderId="5" xfId="0" applyFont="1" applyFill="1" applyBorder="1" applyAlignment="1">
      <alignment horizontal="center" vertical="center" wrapText="1"/>
    </xf>
    <xf numFmtId="168" fontId="4" fillId="4" borderId="5" xfId="2" applyNumberFormat="1" applyFont="1" applyFill="1" applyBorder="1" applyAlignment="1">
      <alignment vertical="center"/>
    </xf>
    <xf numFmtId="166" fontId="4" fillId="4" borderId="5" xfId="1" applyNumberFormat="1" applyFont="1" applyFill="1" applyBorder="1" applyAlignment="1">
      <alignment vertical="center"/>
    </xf>
    <xf numFmtId="166" fontId="4" fillId="4" borderId="5" xfId="0" applyNumberFormat="1" applyFont="1" applyFill="1" applyBorder="1" applyAlignment="1">
      <alignment horizontal="center" vertical="center"/>
    </xf>
    <xf numFmtId="166" fontId="4" fillId="4" borderId="5" xfId="0" applyNumberFormat="1" applyFont="1" applyFill="1" applyBorder="1" applyAlignment="1">
      <alignment vertical="center"/>
    </xf>
    <xf numFmtId="0" fontId="4" fillId="0" borderId="6" xfId="0" applyFont="1" applyBorder="1" applyAlignment="1">
      <alignment horizontal="center" vertical="center"/>
    </xf>
    <xf numFmtId="0" fontId="4" fillId="0" borderId="4" xfId="0" applyFont="1" applyBorder="1" applyAlignment="1">
      <alignment horizontal="center" vertical="center"/>
    </xf>
    <xf numFmtId="0" fontId="4" fillId="0" borderId="4" xfId="0" applyFont="1" applyBorder="1" applyAlignment="1">
      <alignment horizontal="left" vertical="center" wrapText="1"/>
    </xf>
    <xf numFmtId="167" fontId="4" fillId="0" borderId="4" xfId="2" applyNumberFormat="1" applyFont="1" applyBorder="1" applyAlignment="1">
      <alignment horizontal="center" vertical="center"/>
    </xf>
    <xf numFmtId="166" fontId="4" fillId="0" borderId="4" xfId="1" applyNumberFormat="1" applyFont="1" applyBorder="1" applyAlignment="1">
      <alignment vertical="center"/>
    </xf>
    <xf numFmtId="166" fontId="4" fillId="0" borderId="4" xfId="0" applyNumberFormat="1" applyFont="1" applyBorder="1" applyAlignment="1">
      <alignment horizontal="center" vertical="center"/>
    </xf>
    <xf numFmtId="166" fontId="4" fillId="0" borderId="0" xfId="0" applyNumberFormat="1" applyFont="1" applyAlignment="1">
      <alignment vertical="center"/>
    </xf>
    <xf numFmtId="0" fontId="4" fillId="0" borderId="0" xfId="0" applyFont="1" applyAlignment="1">
      <alignment horizontal="left" wrapText="1"/>
    </xf>
    <xf numFmtId="167" fontId="4" fillId="0" borderId="0" xfId="0" applyNumberFormat="1" applyFont="1" applyAlignment="1">
      <alignment horizontal="left" wrapText="1"/>
    </xf>
    <xf numFmtId="0" fontId="12" fillId="0" borderId="1" xfId="0" applyFont="1" applyBorder="1" applyAlignment="1">
      <alignment horizontal="center" vertical="center"/>
    </xf>
    <xf numFmtId="0" fontId="5" fillId="4" borderId="5" xfId="0" applyFont="1" applyFill="1" applyBorder="1" applyAlignment="1">
      <alignment horizontal="center" vertical="center" wrapText="1"/>
    </xf>
    <xf numFmtId="0" fontId="4" fillId="5" borderId="1" xfId="0" applyFont="1" applyFill="1" applyBorder="1" applyAlignment="1">
      <alignment horizontal="justify" vertical="justify" wrapText="1"/>
    </xf>
    <xf numFmtId="166" fontId="4" fillId="4" borderId="1" xfId="1" applyNumberFormat="1" applyFont="1" applyFill="1" applyBorder="1" applyAlignment="1">
      <alignment vertical="center"/>
    </xf>
    <xf numFmtId="165" fontId="4" fillId="0" borderId="1" xfId="0" applyNumberFormat="1" applyFont="1" applyBorder="1" applyAlignment="1">
      <alignment horizontal="center" vertical="center"/>
    </xf>
    <xf numFmtId="0" fontId="5" fillId="4"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4" fillId="0" borderId="10" xfId="0" applyFont="1" applyBorder="1" applyAlignment="1">
      <alignment horizontal="center" vertical="center"/>
    </xf>
    <xf numFmtId="0" fontId="4" fillId="0" borderId="0" xfId="0" applyFont="1" applyAlignment="1">
      <alignment horizontal="left"/>
    </xf>
    <xf numFmtId="0" fontId="4" fillId="0" borderId="0" xfId="0" applyFont="1" applyAlignment="1">
      <alignment horizontal="left" wrapText="1"/>
    </xf>
    <xf numFmtId="0" fontId="5" fillId="2" borderId="1" xfId="0" applyFont="1" applyFill="1" applyBorder="1" applyAlignment="1">
      <alignment horizontal="center" vertical="center"/>
    </xf>
    <xf numFmtId="0" fontId="4" fillId="0" borderId="1"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5" xfId="0" applyFont="1" applyBorder="1" applyAlignment="1">
      <alignment horizontal="center" vertical="center" wrapText="1"/>
    </xf>
    <xf numFmtId="166" fontId="4" fillId="4" borderId="1" xfId="0" applyNumberFormat="1" applyFont="1" applyFill="1" applyBorder="1" applyAlignment="1">
      <alignment horizontal="center" vertical="center"/>
    </xf>
    <xf numFmtId="166" fontId="4" fillId="0" borderId="0" xfId="0" applyNumberFormat="1" applyFont="1" applyBorder="1" applyAlignment="1">
      <alignment horizontal="center" vertical="center"/>
    </xf>
    <xf numFmtId="0" fontId="4" fillId="0" borderId="1" xfId="0" applyNumberFormat="1" applyFont="1" applyBorder="1" applyAlignment="1">
      <alignment horizontal="center" vertical="center"/>
    </xf>
    <xf numFmtId="0" fontId="4" fillId="0" borderId="10" xfId="0" applyNumberFormat="1" applyFont="1" applyBorder="1" applyAlignment="1">
      <alignment horizontal="center" vertical="center"/>
    </xf>
    <xf numFmtId="0" fontId="14" fillId="4" borderId="1" xfId="0" applyFont="1" applyFill="1" applyBorder="1" applyAlignment="1">
      <alignment horizontal="left" vertical="center" wrapText="1"/>
    </xf>
    <xf numFmtId="0" fontId="14" fillId="4" borderId="1" xfId="0" applyFont="1" applyFill="1" applyBorder="1" applyAlignment="1">
      <alignment horizontal="center" vertical="center" wrapText="1"/>
    </xf>
    <xf numFmtId="0" fontId="14" fillId="0" borderId="1" xfId="0" applyFont="1" applyBorder="1" applyAlignment="1">
      <alignment horizontal="center" vertical="center" wrapText="1"/>
    </xf>
    <xf numFmtId="165" fontId="4" fillId="0" borderId="1" xfId="1" applyNumberFormat="1" applyFont="1" applyBorder="1" applyAlignment="1">
      <alignment vertical="center"/>
    </xf>
    <xf numFmtId="165" fontId="4" fillId="0" borderId="10" xfId="1" applyNumberFormat="1" applyFont="1" applyBorder="1" applyAlignment="1">
      <alignment vertical="center"/>
    </xf>
    <xf numFmtId="165" fontId="4" fillId="6" borderId="1" xfId="2" applyNumberFormat="1" applyFont="1" applyFill="1" applyBorder="1" applyAlignment="1">
      <alignment horizontal="center" vertical="center"/>
    </xf>
    <xf numFmtId="0" fontId="15" fillId="3" borderId="1" xfId="0" applyNumberFormat="1" applyFont="1" applyFill="1" applyBorder="1" applyAlignment="1">
      <alignment horizontal="center" vertical="center"/>
    </xf>
    <xf numFmtId="0" fontId="15" fillId="3" borderId="1" xfId="0" applyFont="1" applyFill="1" applyBorder="1" applyAlignment="1">
      <alignment horizontal="center" vertical="center" wrapText="1"/>
    </xf>
    <xf numFmtId="166" fontId="5" fillId="4" borderId="1" xfId="2" applyNumberFormat="1" applyFont="1" applyFill="1" applyBorder="1" applyAlignment="1">
      <alignment horizontal="center" vertical="center"/>
    </xf>
    <xf numFmtId="166" fontId="5" fillId="0" borderId="0" xfId="0" applyNumberFormat="1" applyFont="1" applyAlignment="1">
      <alignment horizontal="left" vertical="center"/>
    </xf>
    <xf numFmtId="166" fontId="4" fillId="0" borderId="0" xfId="0" applyNumberFormat="1" applyFont="1"/>
    <xf numFmtId="166" fontId="5" fillId="0" borderId="0" xfId="0" applyNumberFormat="1" applyFont="1" applyAlignment="1">
      <alignment vertical="top" wrapText="1"/>
    </xf>
    <xf numFmtId="0" fontId="5" fillId="0" borderId="0" xfId="0" applyFont="1" applyBorder="1" applyAlignment="1">
      <alignment horizontal="center" vertical="center" wrapText="1"/>
    </xf>
    <xf numFmtId="0" fontId="5" fillId="2" borderId="2"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0" borderId="0" xfId="0" applyFont="1" applyAlignment="1">
      <alignment horizontal="center"/>
    </xf>
    <xf numFmtId="166" fontId="5" fillId="2" borderId="1" xfId="0"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167" fontId="5" fillId="2" borderId="1" xfId="0" applyNumberFormat="1"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0" borderId="7" xfId="0" applyFont="1" applyBorder="1" applyAlignment="1">
      <alignment horizontal="center" vertical="center" wrapText="1"/>
    </xf>
    <xf numFmtId="0" fontId="5" fillId="0" borderId="5" xfId="0" applyFont="1" applyBorder="1" applyAlignment="1">
      <alignment horizontal="center" vertical="center" wrapText="1"/>
    </xf>
    <xf numFmtId="0" fontId="5" fillId="0" borderId="8" xfId="0" applyFont="1" applyBorder="1" applyAlignment="1">
      <alignment horizontal="center" vertical="center" wrapText="1"/>
    </xf>
    <xf numFmtId="0" fontId="13" fillId="2" borderId="1" xfId="0" applyFont="1" applyFill="1" applyBorder="1" applyAlignment="1">
      <alignment horizontal="center" vertical="center" wrapText="1"/>
    </xf>
    <xf numFmtId="0" fontId="4" fillId="0" borderId="0" xfId="0" applyFont="1" applyAlignment="1">
      <alignment horizontal="left"/>
    </xf>
    <xf numFmtId="0" fontId="4" fillId="0" borderId="0" xfId="0" applyFont="1" applyAlignment="1">
      <alignment horizontal="left" vertical="top" wrapText="1"/>
    </xf>
    <xf numFmtId="0" fontId="4" fillId="0" borderId="6" xfId="0" applyFont="1" applyBorder="1" applyAlignment="1">
      <alignment horizontal="left" vertical="top" wrapText="1"/>
    </xf>
    <xf numFmtId="0" fontId="4" fillId="0" borderId="0" xfId="0" applyFont="1" applyBorder="1" applyAlignment="1">
      <alignment horizontal="left" vertical="top" wrapText="1"/>
    </xf>
    <xf numFmtId="0" fontId="4" fillId="0" borderId="9" xfId="0" applyFont="1" applyBorder="1" applyAlignment="1">
      <alignment horizontal="left" vertical="top" wrapText="1"/>
    </xf>
    <xf numFmtId="0" fontId="4" fillId="0" borderId="0" xfId="0" applyFont="1" applyAlignment="1">
      <alignment horizontal="left" wrapText="1"/>
    </xf>
    <xf numFmtId="0" fontId="5" fillId="2" borderId="2"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3" xfId="0" applyFont="1" applyFill="1" applyBorder="1" applyAlignment="1">
      <alignment horizontal="center" vertical="center"/>
    </xf>
    <xf numFmtId="0" fontId="4" fillId="5" borderId="2" xfId="0" applyFont="1" applyFill="1" applyBorder="1" applyAlignment="1">
      <alignment horizontal="left" vertical="center" wrapText="1"/>
    </xf>
    <xf numFmtId="0" fontId="4" fillId="5" borderId="4" xfId="0" applyFont="1" applyFill="1" applyBorder="1" applyAlignment="1">
      <alignment horizontal="left" vertical="center" wrapText="1"/>
    </xf>
    <xf numFmtId="0" fontId="4" fillId="5" borderId="3" xfId="0" applyFont="1" applyFill="1" applyBorder="1" applyAlignment="1">
      <alignment horizontal="left"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5" fillId="0" borderId="1" xfId="0" applyFont="1" applyBorder="1" applyAlignment="1">
      <alignment horizontal="left" vertical="center" wrapText="1"/>
    </xf>
    <xf numFmtId="0" fontId="5" fillId="2" borderId="1" xfId="0" applyFont="1" applyFill="1" applyBorder="1" applyAlignment="1">
      <alignment horizontal="center" vertical="center"/>
    </xf>
  </cellXfs>
  <cellStyles count="10">
    <cellStyle name="Millares" xfId="1" builtinId="3"/>
    <cellStyle name="Moneda" xfId="2" builtinId="4"/>
    <cellStyle name="Moneda 2" xfId="8" xr:uid="{FFCBFC3C-A8D1-4814-BCF6-A52996D3738E}"/>
    <cellStyle name="Normal" xfId="0" builtinId="0"/>
    <cellStyle name="Normal 2" xfId="5" xr:uid="{ECB98397-D4E7-443F-84D6-E19F673BDA34}"/>
    <cellStyle name="Normal 2 4" xfId="9" xr:uid="{E4575DDE-24F4-45EC-8B61-7D44781B94B1}"/>
    <cellStyle name="Normal 3" xfId="6" xr:uid="{E56FB894-41A9-427F-A677-A6F7BCBE536A}"/>
    <cellStyle name="Normal 4" xfId="3" xr:uid="{FE8EEC3E-7A6A-4378-9ADB-49AF1B7F06FB}"/>
    <cellStyle name="Normal 5" xfId="4" xr:uid="{0628610D-AD23-4A7B-B116-D920F22DA206}"/>
    <cellStyle name="Normal 6" xfId="7" xr:uid="{B645C36A-34B3-4986-BFBE-F96BF69BA3C5}"/>
  </cellStyles>
  <dxfs count="6">
    <dxf>
      <font>
        <color rgb="FF006100"/>
      </font>
      <fill>
        <patternFill>
          <bgColor rgb="FFC6EFCE"/>
        </patternFill>
      </fill>
    </dxf>
    <dxf>
      <font>
        <color rgb="FF9C0006"/>
      </font>
      <fill>
        <patternFill>
          <bgColor rgb="FFFFC7CE"/>
        </patternFill>
      </fill>
    </dxf>
    <dxf>
      <font>
        <b val="0"/>
        <i/>
        <strike val="0"/>
        <color rgb="FFFFFF00"/>
      </font>
      <fill>
        <patternFill patternType="mediumGray">
          <bgColor rgb="FFFF0000"/>
        </patternFill>
      </fill>
    </dxf>
    <dxf>
      <font>
        <b val="0"/>
        <i/>
        <strike val="0"/>
        <color rgb="FFFFFF00"/>
      </font>
      <fill>
        <patternFill patternType="mediumGray">
          <bgColor rgb="FFFF0000"/>
        </patternFill>
      </fill>
    </dxf>
    <dxf>
      <font>
        <b val="0"/>
        <i/>
        <strike val="0"/>
        <color rgb="FFFFFF00"/>
      </font>
      <fill>
        <patternFill patternType="mediumGray">
          <bgColor rgb="FFFF0000"/>
        </patternFill>
      </fill>
    </dxf>
    <dxf>
      <font>
        <b val="0"/>
        <i/>
        <strike val="0"/>
        <color rgb="FFFFFF00"/>
      </font>
      <fill>
        <patternFill patternType="mediumGray">
          <bgColor rgb="FFFF0000"/>
        </patternFill>
      </fill>
    </dxf>
  </dxfs>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D72021-3927-4C5F-A273-EBA0340B6A2C}">
  <sheetPr>
    <tabColor theme="6" tint="-0.249977111117893"/>
  </sheetPr>
  <dimension ref="A1:M55"/>
  <sheetViews>
    <sheetView showGridLines="0" tabSelected="1" view="pageBreakPreview" topLeftCell="A4" zoomScaleNormal="100" zoomScaleSheetLayoutView="100" workbookViewId="0">
      <selection activeCell="A6" sqref="A6:E6"/>
    </sheetView>
  </sheetViews>
  <sheetFormatPr baseColWidth="10" defaultRowHeight="13.5" x14ac:dyDescent="0.25"/>
  <cols>
    <col min="1" max="1" width="6.7109375" style="1" customWidth="1"/>
    <col min="2" max="2" width="78.140625" style="1" customWidth="1"/>
    <col min="3" max="3" width="17.5703125" style="1" customWidth="1"/>
    <col min="4" max="4" width="15.28515625" style="1" customWidth="1"/>
    <col min="5" max="5" width="10.140625" style="1" customWidth="1"/>
    <col min="6" max="6" width="14.7109375" style="4" customWidth="1"/>
    <col min="7" max="7" width="14.7109375" style="1" customWidth="1"/>
    <col min="8" max="8" width="16" style="1" customWidth="1"/>
    <col min="9" max="9" width="17.42578125" style="1" customWidth="1"/>
    <col min="10" max="11" width="14.7109375" style="1" customWidth="1"/>
    <col min="12" max="12" width="21.7109375" style="73" customWidth="1"/>
    <col min="13" max="13" width="13.85546875" style="1" bestFit="1" customWidth="1"/>
    <col min="14" max="16384" width="11.42578125" style="1"/>
  </cols>
  <sheetData>
    <row r="1" spans="1:13" ht="19.5" customHeight="1" x14ac:dyDescent="0.25">
      <c r="A1" s="89" t="s">
        <v>83</v>
      </c>
      <c r="B1" s="89"/>
      <c r="C1" s="89"/>
      <c r="D1" s="89"/>
      <c r="E1" s="89"/>
      <c r="F1" s="89"/>
      <c r="G1" s="89"/>
      <c r="H1" s="89"/>
      <c r="I1" s="89"/>
      <c r="J1" s="89"/>
      <c r="K1" s="89"/>
      <c r="L1" s="89"/>
    </row>
    <row r="2" spans="1:13" ht="4.5" customHeight="1" x14ac:dyDescent="0.25">
      <c r="A2" s="86"/>
      <c r="B2" s="87"/>
      <c r="C2" s="87"/>
      <c r="D2" s="87"/>
      <c r="E2" s="87"/>
      <c r="F2" s="87"/>
      <c r="G2" s="87"/>
      <c r="H2" s="87"/>
      <c r="I2" s="87"/>
      <c r="J2" s="87"/>
      <c r="K2" s="87"/>
      <c r="L2" s="88"/>
    </row>
    <row r="3" spans="1:13" ht="141.75" customHeight="1" x14ac:dyDescent="0.25">
      <c r="A3" s="105" t="s">
        <v>86</v>
      </c>
      <c r="B3" s="105"/>
      <c r="C3" s="105"/>
      <c r="D3" s="105"/>
      <c r="E3" s="105"/>
      <c r="F3" s="105"/>
      <c r="G3" s="105"/>
      <c r="H3" s="105"/>
      <c r="I3" s="105"/>
      <c r="J3" s="105"/>
      <c r="K3" s="105"/>
      <c r="L3" s="105"/>
    </row>
    <row r="4" spans="1:13" ht="4.5" customHeight="1" x14ac:dyDescent="0.25">
      <c r="A4" s="56"/>
      <c r="B4" s="58"/>
      <c r="C4" s="58"/>
      <c r="D4" s="58"/>
      <c r="E4" s="58"/>
      <c r="F4" s="58"/>
      <c r="G4" s="58"/>
      <c r="H4" s="58"/>
      <c r="I4" s="58"/>
      <c r="J4" s="75"/>
      <c r="K4" s="75"/>
      <c r="L4" s="57"/>
    </row>
    <row r="5" spans="1:13" ht="26.25" customHeight="1" x14ac:dyDescent="0.25">
      <c r="A5" s="106" t="s">
        <v>0</v>
      </c>
      <c r="B5" s="106"/>
      <c r="C5" s="106"/>
      <c r="D5" s="106"/>
      <c r="E5" s="106"/>
      <c r="F5" s="82" t="s">
        <v>16</v>
      </c>
      <c r="G5" s="81" t="s">
        <v>26</v>
      </c>
      <c r="H5" s="81" t="s">
        <v>2</v>
      </c>
      <c r="I5" s="81" t="s">
        <v>14</v>
      </c>
      <c r="J5" s="83" t="s">
        <v>1</v>
      </c>
      <c r="K5" s="83" t="s">
        <v>84</v>
      </c>
      <c r="L5" s="80" t="s">
        <v>81</v>
      </c>
    </row>
    <row r="6" spans="1:13" ht="44.25" customHeight="1" x14ac:dyDescent="0.25">
      <c r="A6" s="81" t="s">
        <v>25</v>
      </c>
      <c r="B6" s="81"/>
      <c r="C6" s="81"/>
      <c r="D6" s="81"/>
      <c r="E6" s="81"/>
      <c r="F6" s="82"/>
      <c r="G6" s="81"/>
      <c r="H6" s="81"/>
      <c r="I6" s="81"/>
      <c r="J6" s="84"/>
      <c r="K6" s="84"/>
      <c r="L6" s="80"/>
    </row>
    <row r="7" spans="1:13" ht="38.25" x14ac:dyDescent="0.25">
      <c r="A7" s="16" t="s">
        <v>4</v>
      </c>
      <c r="B7" s="96" t="s">
        <v>22</v>
      </c>
      <c r="C7" s="97"/>
      <c r="D7" s="98"/>
      <c r="E7" s="17" t="s">
        <v>6</v>
      </c>
      <c r="F7" s="82"/>
      <c r="G7" s="81"/>
      <c r="H7" s="81"/>
      <c r="I7" s="81"/>
      <c r="J7" s="85"/>
      <c r="K7" s="85"/>
      <c r="L7" s="80"/>
    </row>
    <row r="8" spans="1:13" ht="60" customHeight="1" x14ac:dyDescent="0.25">
      <c r="A8" s="18" t="s">
        <v>7</v>
      </c>
      <c r="B8" s="99" t="s">
        <v>80</v>
      </c>
      <c r="C8" s="100"/>
      <c r="D8" s="101"/>
      <c r="E8" s="55" t="s">
        <v>8</v>
      </c>
      <c r="F8" s="68">
        <v>0</v>
      </c>
      <c r="G8" s="66">
        <f>+F8*19%</f>
        <v>0</v>
      </c>
      <c r="H8" s="66">
        <f>+G8+F8</f>
        <v>0</v>
      </c>
      <c r="I8" s="48">
        <f>H8*J8</f>
        <v>0</v>
      </c>
      <c r="J8" s="61">
        <v>12</v>
      </c>
      <c r="K8" s="69" t="str">
        <f>IF(AND(F8&gt;0,I8&lt;=L8),"CUMPLE","NO CUMPLE")</f>
        <v>NO CUMPLE</v>
      </c>
      <c r="L8" s="22">
        <v>74544096</v>
      </c>
      <c r="M8" s="73"/>
    </row>
    <row r="9" spans="1:13" ht="32.25" customHeight="1" x14ac:dyDescent="0.25">
      <c r="A9" s="23" t="s">
        <v>9</v>
      </c>
      <c r="B9" s="99" t="s">
        <v>23</v>
      </c>
      <c r="C9" s="100"/>
      <c r="D9" s="101"/>
      <c r="E9" s="51" t="s">
        <v>24</v>
      </c>
      <c r="F9" s="68">
        <v>0</v>
      </c>
      <c r="G9" s="67">
        <f>+F9*19%</f>
        <v>0</v>
      </c>
      <c r="H9" s="67">
        <f>+G9+F9</f>
        <v>0</v>
      </c>
      <c r="I9" s="48">
        <f>H9*J9</f>
        <v>0</v>
      </c>
      <c r="J9" s="62">
        <v>2</v>
      </c>
      <c r="K9" s="69" t="str">
        <f>IF(AND(F9&gt;0,I9&lt;=L9),"CUMPLE","NO CUMPLE")</f>
        <v>NO CUMPLE</v>
      </c>
      <c r="L9" s="22">
        <v>7177102</v>
      </c>
    </row>
    <row r="10" spans="1:13" s="5" customFormat="1" ht="12" customHeight="1" x14ac:dyDescent="0.25">
      <c r="A10" s="24"/>
      <c r="B10" s="24"/>
      <c r="C10" s="24"/>
      <c r="D10" s="24"/>
      <c r="E10" s="24"/>
      <c r="F10" s="25"/>
      <c r="G10" s="26"/>
      <c r="H10" s="26"/>
      <c r="I10" s="26"/>
      <c r="J10" s="26"/>
      <c r="K10" s="26"/>
      <c r="L10" s="27"/>
    </row>
    <row r="11" spans="1:13" s="5" customFormat="1" ht="37.5" customHeight="1" x14ac:dyDescent="0.25">
      <c r="A11" s="76" t="s">
        <v>27</v>
      </c>
      <c r="B11" s="77"/>
      <c r="C11" s="77"/>
      <c r="D11" s="78"/>
      <c r="E11" s="81" t="s">
        <v>6</v>
      </c>
      <c r="F11" s="82" t="s">
        <v>16</v>
      </c>
      <c r="G11" s="81" t="s">
        <v>43</v>
      </c>
      <c r="H11" s="81" t="s">
        <v>2</v>
      </c>
      <c r="I11" s="81" t="s">
        <v>14</v>
      </c>
      <c r="J11" s="83" t="s">
        <v>1</v>
      </c>
      <c r="K11" s="83" t="s">
        <v>84</v>
      </c>
      <c r="L11" s="80" t="s">
        <v>15</v>
      </c>
    </row>
    <row r="12" spans="1:13" ht="41.25" customHeight="1" x14ac:dyDescent="0.25">
      <c r="A12" s="28" t="s">
        <v>4</v>
      </c>
      <c r="B12" s="54" t="s">
        <v>5</v>
      </c>
      <c r="C12" s="54" t="s">
        <v>36</v>
      </c>
      <c r="D12" s="54" t="s">
        <v>42</v>
      </c>
      <c r="E12" s="81"/>
      <c r="F12" s="82"/>
      <c r="G12" s="81"/>
      <c r="H12" s="81"/>
      <c r="I12" s="81"/>
      <c r="J12" s="85"/>
      <c r="K12" s="85"/>
      <c r="L12" s="80"/>
    </row>
    <row r="13" spans="1:13" ht="16.5" customHeight="1" x14ac:dyDescent="0.25">
      <c r="A13" s="55" t="s">
        <v>28</v>
      </c>
      <c r="B13" s="63" t="s">
        <v>30</v>
      </c>
      <c r="C13" s="64" t="s">
        <v>37</v>
      </c>
      <c r="D13" s="64">
        <v>12</v>
      </c>
      <c r="E13" s="65" t="s">
        <v>40</v>
      </c>
      <c r="F13" s="68">
        <v>0</v>
      </c>
      <c r="G13" s="20">
        <f t="shared" ref="G13:G18" si="0">+F13*19%</f>
        <v>0</v>
      </c>
      <c r="H13" s="20">
        <f t="shared" ref="H13:H17" si="1">+G13+F13</f>
        <v>0</v>
      </c>
      <c r="I13" s="21">
        <f>H13*J13</f>
        <v>0</v>
      </c>
      <c r="J13" s="44">
        <v>4</v>
      </c>
      <c r="K13" s="69" t="str">
        <f>IF(AND(F13&gt;0,I13&lt;=L13),"CUMPLE","NO CUMPLE")</f>
        <v>NO CUMPLE</v>
      </c>
      <c r="L13" s="22">
        <v>4620576</v>
      </c>
    </row>
    <row r="14" spans="1:13" ht="16.5" customHeight="1" x14ac:dyDescent="0.25">
      <c r="A14" s="55" t="s">
        <v>10</v>
      </c>
      <c r="B14" s="63" t="s">
        <v>31</v>
      </c>
      <c r="C14" s="64" t="s">
        <v>37</v>
      </c>
      <c r="D14" s="64">
        <v>12</v>
      </c>
      <c r="E14" s="65" t="s">
        <v>40</v>
      </c>
      <c r="F14" s="68">
        <v>0</v>
      </c>
      <c r="G14" s="20">
        <f t="shared" si="0"/>
        <v>0</v>
      </c>
      <c r="H14" s="20">
        <f t="shared" si="1"/>
        <v>0</v>
      </c>
      <c r="I14" s="21">
        <f t="shared" ref="I14:I18" si="2">H14*J14</f>
        <v>0</v>
      </c>
      <c r="J14" s="44">
        <v>4</v>
      </c>
      <c r="K14" s="69" t="str">
        <f>IF(AND(F14&gt;0,I14&lt;=L14),"CUMPLE","NO CUMPLE")</f>
        <v>NO CUMPLE</v>
      </c>
      <c r="L14" s="22">
        <v>1486896</v>
      </c>
    </row>
    <row r="15" spans="1:13" ht="15" customHeight="1" x14ac:dyDescent="0.25">
      <c r="A15" s="55" t="s">
        <v>11</v>
      </c>
      <c r="B15" s="63" t="s">
        <v>32</v>
      </c>
      <c r="C15" s="64" t="s">
        <v>38</v>
      </c>
      <c r="D15" s="64">
        <v>4</v>
      </c>
      <c r="E15" s="65" t="s">
        <v>41</v>
      </c>
      <c r="F15" s="68">
        <v>0</v>
      </c>
      <c r="G15" s="20">
        <f t="shared" si="0"/>
        <v>0</v>
      </c>
      <c r="H15" s="20">
        <f t="shared" si="1"/>
        <v>0</v>
      </c>
      <c r="I15" s="21">
        <f t="shared" si="2"/>
        <v>0</v>
      </c>
      <c r="J15" s="44">
        <v>1</v>
      </c>
      <c r="K15" s="69" t="str">
        <f t="shared" ref="K15:K18" si="3">IF(AND(F15&gt;0,I15&lt;=L15),"CUMPLE","NO CUMPLE")</f>
        <v>NO CUMPLE</v>
      </c>
      <c r="L15" s="22">
        <v>4762588</v>
      </c>
    </row>
    <row r="16" spans="1:13" ht="15.75" customHeight="1" x14ac:dyDescent="0.25">
      <c r="A16" s="55" t="s">
        <v>12</v>
      </c>
      <c r="B16" s="63" t="s">
        <v>33</v>
      </c>
      <c r="C16" s="64" t="s">
        <v>37</v>
      </c>
      <c r="D16" s="64">
        <v>12</v>
      </c>
      <c r="E16" s="65" t="s">
        <v>41</v>
      </c>
      <c r="F16" s="68">
        <v>0</v>
      </c>
      <c r="G16" s="20">
        <f t="shared" si="0"/>
        <v>0</v>
      </c>
      <c r="H16" s="20">
        <f t="shared" si="1"/>
        <v>0</v>
      </c>
      <c r="I16" s="21">
        <f t="shared" si="2"/>
        <v>0</v>
      </c>
      <c r="J16" s="44">
        <v>1</v>
      </c>
      <c r="K16" s="69" t="str">
        <f t="shared" si="3"/>
        <v>NO CUMPLE</v>
      </c>
      <c r="L16" s="22">
        <v>1207224</v>
      </c>
    </row>
    <row r="17" spans="1:12" ht="18" customHeight="1" x14ac:dyDescent="0.25">
      <c r="A17" s="55" t="s">
        <v>29</v>
      </c>
      <c r="B17" s="63" t="s">
        <v>34</v>
      </c>
      <c r="C17" s="64" t="s">
        <v>37</v>
      </c>
      <c r="D17" s="64">
        <v>12</v>
      </c>
      <c r="E17" s="65" t="s">
        <v>41</v>
      </c>
      <c r="F17" s="68">
        <v>0</v>
      </c>
      <c r="G17" s="47">
        <f t="shared" si="0"/>
        <v>0</v>
      </c>
      <c r="H17" s="47">
        <f t="shared" si="1"/>
        <v>0</v>
      </c>
      <c r="I17" s="21">
        <f t="shared" si="2"/>
        <v>0</v>
      </c>
      <c r="J17" s="44">
        <v>2</v>
      </c>
      <c r="K17" s="69" t="str">
        <f t="shared" si="3"/>
        <v>NO CUMPLE</v>
      </c>
      <c r="L17" s="22">
        <v>521688</v>
      </c>
    </row>
    <row r="18" spans="1:12" ht="30.75" customHeight="1" x14ac:dyDescent="0.25">
      <c r="A18" s="55" t="s">
        <v>13</v>
      </c>
      <c r="B18" s="63" t="s">
        <v>35</v>
      </c>
      <c r="C18" s="64" t="s">
        <v>39</v>
      </c>
      <c r="D18" s="64">
        <v>1</v>
      </c>
      <c r="E18" s="65" t="s">
        <v>41</v>
      </c>
      <c r="F18" s="68">
        <v>0</v>
      </c>
      <c r="G18" s="47">
        <f t="shared" si="0"/>
        <v>0</v>
      </c>
      <c r="H18" s="47">
        <f>+G18+F18</f>
        <v>0</v>
      </c>
      <c r="I18" s="21">
        <f t="shared" si="2"/>
        <v>0</v>
      </c>
      <c r="J18" s="44">
        <v>1</v>
      </c>
      <c r="K18" s="69" t="str">
        <f t="shared" si="3"/>
        <v>NO CUMPLE</v>
      </c>
      <c r="L18" s="22">
        <v>39184</v>
      </c>
    </row>
    <row r="19" spans="1:12" s="5" customFormat="1" ht="10.5" customHeight="1" x14ac:dyDescent="0.25">
      <c r="A19" s="29"/>
      <c r="B19" s="29"/>
      <c r="C19" s="29"/>
      <c r="D19" s="45"/>
      <c r="E19" s="30"/>
      <c r="F19" s="31"/>
      <c r="G19" s="32"/>
      <c r="H19" s="32"/>
      <c r="I19" s="33"/>
      <c r="J19" s="33"/>
      <c r="K19" s="33"/>
      <c r="L19" s="34"/>
    </row>
    <row r="20" spans="1:12" s="5" customFormat="1" ht="24.75" customHeight="1" x14ac:dyDescent="0.25">
      <c r="A20" s="96" t="s">
        <v>44</v>
      </c>
      <c r="B20" s="97"/>
      <c r="C20" s="97"/>
      <c r="D20" s="98"/>
      <c r="E20" s="81" t="s">
        <v>6</v>
      </c>
      <c r="F20" s="82" t="s">
        <v>16</v>
      </c>
      <c r="G20" s="81" t="s">
        <v>26</v>
      </c>
      <c r="H20" s="81" t="s">
        <v>2</v>
      </c>
      <c r="I20" s="81" t="s">
        <v>14</v>
      </c>
      <c r="J20" s="83" t="s">
        <v>1</v>
      </c>
      <c r="K20" s="83" t="s">
        <v>84</v>
      </c>
      <c r="L20" s="80" t="s">
        <v>15</v>
      </c>
    </row>
    <row r="21" spans="1:12" ht="56.25" customHeight="1" x14ac:dyDescent="0.25">
      <c r="A21" s="28" t="s">
        <v>4</v>
      </c>
      <c r="B21" s="54" t="s">
        <v>22</v>
      </c>
      <c r="C21" s="50" t="s">
        <v>36</v>
      </c>
      <c r="D21" s="50" t="s">
        <v>42</v>
      </c>
      <c r="E21" s="81"/>
      <c r="F21" s="82"/>
      <c r="G21" s="81"/>
      <c r="H21" s="81"/>
      <c r="I21" s="81"/>
      <c r="J21" s="85"/>
      <c r="K21" s="85"/>
      <c r="L21" s="80"/>
    </row>
    <row r="22" spans="1:12" ht="45.75" customHeight="1" x14ac:dyDescent="0.25">
      <c r="A22" s="65" t="s">
        <v>45</v>
      </c>
      <c r="B22" s="46" t="s">
        <v>55</v>
      </c>
      <c r="C22" s="64" t="s">
        <v>39</v>
      </c>
      <c r="D22" s="19">
        <v>1</v>
      </c>
      <c r="E22" s="55" t="s">
        <v>41</v>
      </c>
      <c r="F22" s="68">
        <v>0</v>
      </c>
      <c r="G22" s="47">
        <f>F22*19%</f>
        <v>0</v>
      </c>
      <c r="H22" s="47">
        <f>G22+F22</f>
        <v>0</v>
      </c>
      <c r="I22" s="59">
        <f>H22*J22</f>
        <v>0</v>
      </c>
      <c r="J22" s="19">
        <v>1</v>
      </c>
      <c r="K22" s="70" t="str">
        <f>IF(AND(F22&gt;0,I22&lt;=L22),"CUMPLE","NO CUMPLE")</f>
        <v>NO CUMPLE</v>
      </c>
      <c r="L22" s="22">
        <v>973064</v>
      </c>
    </row>
    <row r="23" spans="1:12" ht="81" x14ac:dyDescent="0.25">
      <c r="A23" s="65" t="s">
        <v>46</v>
      </c>
      <c r="B23" s="46" t="s">
        <v>56</v>
      </c>
      <c r="C23" s="64" t="s">
        <v>39</v>
      </c>
      <c r="D23" s="19">
        <v>1</v>
      </c>
      <c r="E23" s="55" t="s">
        <v>41</v>
      </c>
      <c r="F23" s="68">
        <v>0</v>
      </c>
      <c r="G23" s="47">
        <f t="shared" ref="G23:G31" si="4">F23*19%</f>
        <v>0</v>
      </c>
      <c r="H23" s="47">
        <f t="shared" ref="H23:H31" si="5">G23+F23</f>
        <v>0</v>
      </c>
      <c r="I23" s="59">
        <f t="shared" ref="I23:I31" si="6">H23*J23</f>
        <v>0</v>
      </c>
      <c r="J23" s="19">
        <v>1</v>
      </c>
      <c r="K23" s="70" t="str">
        <f t="shared" ref="K23:K31" si="7">IF(AND(F23&gt;0,I23&lt;=L23),"CUMPLE","NO CUMPLE")</f>
        <v>NO CUMPLE</v>
      </c>
      <c r="L23" s="22">
        <v>1471864</v>
      </c>
    </row>
    <row r="24" spans="1:12" ht="202.5" x14ac:dyDescent="0.25">
      <c r="A24" s="65" t="s">
        <v>47</v>
      </c>
      <c r="B24" s="46" t="s">
        <v>57</v>
      </c>
      <c r="C24" s="64" t="s">
        <v>65</v>
      </c>
      <c r="D24" s="19">
        <v>2</v>
      </c>
      <c r="E24" s="55" t="s">
        <v>41</v>
      </c>
      <c r="F24" s="68">
        <v>0</v>
      </c>
      <c r="G24" s="47">
        <f t="shared" si="4"/>
        <v>0</v>
      </c>
      <c r="H24" s="47">
        <f t="shared" si="5"/>
        <v>0</v>
      </c>
      <c r="I24" s="59">
        <f t="shared" si="6"/>
        <v>0</v>
      </c>
      <c r="J24" s="19">
        <v>1</v>
      </c>
      <c r="K24" s="70" t="str">
        <f t="shared" si="7"/>
        <v>NO CUMPLE</v>
      </c>
      <c r="L24" s="22">
        <v>3279686</v>
      </c>
    </row>
    <row r="25" spans="1:12" ht="189" x14ac:dyDescent="0.25">
      <c r="A25" s="65" t="s">
        <v>48</v>
      </c>
      <c r="B25" s="46" t="s">
        <v>58</v>
      </c>
      <c r="C25" s="64" t="s">
        <v>65</v>
      </c>
      <c r="D25" s="19">
        <v>2</v>
      </c>
      <c r="E25" s="55" t="s">
        <v>41</v>
      </c>
      <c r="F25" s="68">
        <v>0</v>
      </c>
      <c r="G25" s="47">
        <f t="shared" si="4"/>
        <v>0</v>
      </c>
      <c r="H25" s="47">
        <f t="shared" si="5"/>
        <v>0</v>
      </c>
      <c r="I25" s="59">
        <f t="shared" si="6"/>
        <v>0</v>
      </c>
      <c r="J25" s="19">
        <v>1</v>
      </c>
      <c r="K25" s="70" t="str">
        <f t="shared" si="7"/>
        <v>NO CUMPLE</v>
      </c>
      <c r="L25" s="22">
        <v>2280158</v>
      </c>
    </row>
    <row r="26" spans="1:12" ht="162" x14ac:dyDescent="0.25">
      <c r="A26" s="65" t="s">
        <v>49</v>
      </c>
      <c r="B26" s="46" t="s">
        <v>59</v>
      </c>
      <c r="C26" s="64" t="s">
        <v>65</v>
      </c>
      <c r="D26" s="19">
        <v>2</v>
      </c>
      <c r="E26" s="55" t="s">
        <v>41</v>
      </c>
      <c r="F26" s="68">
        <v>0</v>
      </c>
      <c r="G26" s="47">
        <f t="shared" si="4"/>
        <v>0</v>
      </c>
      <c r="H26" s="47">
        <f t="shared" si="5"/>
        <v>0</v>
      </c>
      <c r="I26" s="59">
        <f t="shared" si="6"/>
        <v>0</v>
      </c>
      <c r="J26" s="19">
        <v>1</v>
      </c>
      <c r="K26" s="70" t="str">
        <f t="shared" si="7"/>
        <v>NO CUMPLE</v>
      </c>
      <c r="L26" s="22">
        <v>1434594</v>
      </c>
    </row>
    <row r="27" spans="1:12" ht="175.5" x14ac:dyDescent="0.25">
      <c r="A27" s="65" t="s">
        <v>50</v>
      </c>
      <c r="B27" s="46" t="s">
        <v>60</v>
      </c>
      <c r="C27" s="64" t="s">
        <v>65</v>
      </c>
      <c r="D27" s="19">
        <v>2</v>
      </c>
      <c r="E27" s="55" t="s">
        <v>41</v>
      </c>
      <c r="F27" s="68">
        <v>0</v>
      </c>
      <c r="G27" s="47">
        <f t="shared" si="4"/>
        <v>0</v>
      </c>
      <c r="H27" s="47">
        <f t="shared" si="5"/>
        <v>0</v>
      </c>
      <c r="I27" s="59">
        <f t="shared" si="6"/>
        <v>0</v>
      </c>
      <c r="J27" s="19">
        <v>1</v>
      </c>
      <c r="K27" s="70" t="str">
        <f t="shared" si="7"/>
        <v>NO CUMPLE</v>
      </c>
      <c r="L27" s="22">
        <v>985894</v>
      </c>
    </row>
    <row r="28" spans="1:12" ht="175.5" x14ac:dyDescent="0.25">
      <c r="A28" s="65" t="s">
        <v>51</v>
      </c>
      <c r="B28" s="46" t="s">
        <v>61</v>
      </c>
      <c r="C28" s="64" t="s">
        <v>65</v>
      </c>
      <c r="D28" s="19">
        <v>2</v>
      </c>
      <c r="E28" s="55" t="s">
        <v>41</v>
      </c>
      <c r="F28" s="68">
        <v>0</v>
      </c>
      <c r="G28" s="47">
        <f t="shared" si="4"/>
        <v>0</v>
      </c>
      <c r="H28" s="47">
        <f t="shared" si="5"/>
        <v>0</v>
      </c>
      <c r="I28" s="59">
        <f t="shared" si="6"/>
        <v>0</v>
      </c>
      <c r="J28" s="19">
        <v>1</v>
      </c>
      <c r="K28" s="70" t="str">
        <f t="shared" si="7"/>
        <v>NO CUMPLE</v>
      </c>
      <c r="L28" s="22">
        <v>940304</v>
      </c>
    </row>
    <row r="29" spans="1:12" ht="162" x14ac:dyDescent="0.25">
      <c r="A29" s="65" t="s">
        <v>52</v>
      </c>
      <c r="B29" s="46" t="s">
        <v>62</v>
      </c>
      <c r="C29" s="64" t="s">
        <v>65</v>
      </c>
      <c r="D29" s="19">
        <v>2</v>
      </c>
      <c r="E29" s="55" t="s">
        <v>41</v>
      </c>
      <c r="F29" s="68">
        <v>0</v>
      </c>
      <c r="G29" s="47">
        <f t="shared" si="4"/>
        <v>0</v>
      </c>
      <c r="H29" s="47">
        <f t="shared" si="5"/>
        <v>0</v>
      </c>
      <c r="I29" s="59">
        <f t="shared" si="6"/>
        <v>0</v>
      </c>
      <c r="J29" s="19">
        <v>1</v>
      </c>
      <c r="K29" s="70" t="str">
        <f t="shared" si="7"/>
        <v>NO CUMPLE</v>
      </c>
      <c r="L29" s="22">
        <v>1988054</v>
      </c>
    </row>
    <row r="30" spans="1:12" s="5" customFormat="1" ht="40.5" x14ac:dyDescent="0.25">
      <c r="A30" s="65" t="s">
        <v>53</v>
      </c>
      <c r="B30" s="46" t="s">
        <v>63</v>
      </c>
      <c r="C30" s="64" t="s">
        <v>65</v>
      </c>
      <c r="D30" s="19">
        <v>2</v>
      </c>
      <c r="E30" s="55" t="s">
        <v>41</v>
      </c>
      <c r="F30" s="68">
        <v>0</v>
      </c>
      <c r="G30" s="47">
        <f t="shared" si="4"/>
        <v>0</v>
      </c>
      <c r="H30" s="47">
        <f t="shared" si="5"/>
        <v>0</v>
      </c>
      <c r="I30" s="59">
        <f t="shared" si="6"/>
        <v>0</v>
      </c>
      <c r="J30" s="19">
        <v>1</v>
      </c>
      <c r="K30" s="70" t="str">
        <f t="shared" si="7"/>
        <v>NO CUMPLE</v>
      </c>
      <c r="L30" s="22">
        <v>211804</v>
      </c>
    </row>
    <row r="31" spans="1:12" ht="67.5" x14ac:dyDescent="0.25">
      <c r="A31" s="65" t="s">
        <v>54</v>
      </c>
      <c r="B31" s="46" t="s">
        <v>64</v>
      </c>
      <c r="C31" s="64" t="s">
        <v>65</v>
      </c>
      <c r="D31" s="19">
        <v>2</v>
      </c>
      <c r="E31" s="55" t="s">
        <v>41</v>
      </c>
      <c r="F31" s="68">
        <v>0</v>
      </c>
      <c r="G31" s="47">
        <f t="shared" si="4"/>
        <v>0</v>
      </c>
      <c r="H31" s="47">
        <f t="shared" si="5"/>
        <v>0</v>
      </c>
      <c r="I31" s="59">
        <f t="shared" si="6"/>
        <v>0</v>
      </c>
      <c r="J31" s="19">
        <v>1</v>
      </c>
      <c r="K31" s="70" t="str">
        <f t="shared" si="7"/>
        <v>NO CUMPLE</v>
      </c>
      <c r="L31" s="22">
        <v>3289444</v>
      </c>
    </row>
    <row r="32" spans="1:12" ht="10.5" customHeight="1" x14ac:dyDescent="0.25">
      <c r="A32" s="102"/>
      <c r="B32" s="103"/>
      <c r="C32" s="103"/>
      <c r="D32" s="103"/>
      <c r="E32" s="103"/>
      <c r="F32" s="103"/>
      <c r="G32" s="103"/>
      <c r="H32" s="103"/>
      <c r="I32" s="103"/>
      <c r="J32" s="103"/>
      <c r="K32" s="103"/>
      <c r="L32" s="104"/>
    </row>
    <row r="33" spans="1:12" s="5" customFormat="1" ht="13.5" customHeight="1" x14ac:dyDescent="0.25">
      <c r="A33" s="96" t="s">
        <v>66</v>
      </c>
      <c r="B33" s="97"/>
      <c r="C33" s="97"/>
      <c r="D33" s="98"/>
      <c r="E33" s="81" t="s">
        <v>6</v>
      </c>
      <c r="F33" s="82" t="s">
        <v>16</v>
      </c>
      <c r="G33" s="81" t="s">
        <v>26</v>
      </c>
      <c r="H33" s="81" t="s">
        <v>2</v>
      </c>
      <c r="I33" s="81" t="s">
        <v>14</v>
      </c>
      <c r="J33" s="83" t="s">
        <v>1</v>
      </c>
      <c r="K33" s="83" t="s">
        <v>84</v>
      </c>
      <c r="L33" s="80" t="s">
        <v>15</v>
      </c>
    </row>
    <row r="34" spans="1:12" ht="66" customHeight="1" x14ac:dyDescent="0.25">
      <c r="A34" s="28" t="s">
        <v>4</v>
      </c>
      <c r="B34" s="96" t="s">
        <v>22</v>
      </c>
      <c r="C34" s="97"/>
      <c r="D34" s="98"/>
      <c r="E34" s="81"/>
      <c r="F34" s="82"/>
      <c r="G34" s="81"/>
      <c r="H34" s="81"/>
      <c r="I34" s="81"/>
      <c r="J34" s="85"/>
      <c r="K34" s="85"/>
      <c r="L34" s="80"/>
    </row>
    <row r="35" spans="1:12" ht="24.75" customHeight="1" x14ac:dyDescent="0.25">
      <c r="A35" s="65" t="s">
        <v>67</v>
      </c>
      <c r="B35" s="99" t="s">
        <v>73</v>
      </c>
      <c r="C35" s="100"/>
      <c r="D35" s="101"/>
      <c r="E35" s="65" t="s">
        <v>41</v>
      </c>
      <c r="F35" s="68">
        <v>0</v>
      </c>
      <c r="G35" s="20">
        <f>F35*19%</f>
        <v>0</v>
      </c>
      <c r="H35" s="20">
        <f>G35+F35</f>
        <v>0</v>
      </c>
      <c r="I35" s="21">
        <f>H35*J35</f>
        <v>0</v>
      </c>
      <c r="J35" s="64">
        <v>1</v>
      </c>
      <c r="K35" s="70" t="str">
        <f t="shared" ref="K35:K40" si="8">IF(AND(F35&gt;0,I35&lt;=L35),"CUMPLE","NO CUMPLE")</f>
        <v>NO CUMPLE</v>
      </c>
      <c r="L35" s="22">
        <v>236711</v>
      </c>
    </row>
    <row r="36" spans="1:12" ht="39.75" customHeight="1" x14ac:dyDescent="0.25">
      <c r="A36" s="65" t="s">
        <v>68</v>
      </c>
      <c r="B36" s="99" t="s">
        <v>74</v>
      </c>
      <c r="C36" s="100"/>
      <c r="D36" s="101"/>
      <c r="E36" s="64" t="s">
        <v>79</v>
      </c>
      <c r="F36" s="68">
        <v>0</v>
      </c>
      <c r="G36" s="20">
        <f t="shared" ref="G36:G40" si="9">F36*19%</f>
        <v>0</v>
      </c>
      <c r="H36" s="20">
        <f t="shared" ref="H36:H40" si="10">G36+F36</f>
        <v>0</v>
      </c>
      <c r="I36" s="21">
        <f t="shared" ref="I36:I40" si="11">H36*J36</f>
        <v>0</v>
      </c>
      <c r="J36" s="64">
        <v>8</v>
      </c>
      <c r="K36" s="70" t="str">
        <f t="shared" si="8"/>
        <v>NO CUMPLE</v>
      </c>
      <c r="L36" s="22">
        <v>443904</v>
      </c>
    </row>
    <row r="37" spans="1:12" ht="31.5" customHeight="1" x14ac:dyDescent="0.25">
      <c r="A37" s="65" t="s">
        <v>69</v>
      </c>
      <c r="B37" s="99" t="s">
        <v>75</v>
      </c>
      <c r="C37" s="100"/>
      <c r="D37" s="101"/>
      <c r="E37" s="65" t="s">
        <v>41</v>
      </c>
      <c r="F37" s="68">
        <v>0</v>
      </c>
      <c r="G37" s="20">
        <f t="shared" si="9"/>
        <v>0</v>
      </c>
      <c r="H37" s="20">
        <f t="shared" si="10"/>
        <v>0</v>
      </c>
      <c r="I37" s="21">
        <f t="shared" si="11"/>
        <v>0</v>
      </c>
      <c r="J37" s="64">
        <v>1</v>
      </c>
      <c r="K37" s="70" t="str">
        <f t="shared" si="8"/>
        <v>NO CUMPLE</v>
      </c>
      <c r="L37" s="22">
        <v>23224</v>
      </c>
    </row>
    <row r="38" spans="1:12" ht="38.25" customHeight="1" x14ac:dyDescent="0.25">
      <c r="A38" s="65" t="s">
        <v>70</v>
      </c>
      <c r="B38" s="99" t="s">
        <v>76</v>
      </c>
      <c r="C38" s="100"/>
      <c r="D38" s="101"/>
      <c r="E38" s="65" t="s">
        <v>41</v>
      </c>
      <c r="F38" s="68">
        <v>0</v>
      </c>
      <c r="G38" s="20">
        <f t="shared" si="9"/>
        <v>0</v>
      </c>
      <c r="H38" s="20">
        <f t="shared" si="10"/>
        <v>0</v>
      </c>
      <c r="I38" s="21">
        <f t="shared" si="11"/>
        <v>0</v>
      </c>
      <c r="J38" s="64">
        <v>1</v>
      </c>
      <c r="K38" s="70" t="str">
        <f t="shared" si="8"/>
        <v>NO CUMPLE</v>
      </c>
      <c r="L38" s="22">
        <v>132308</v>
      </c>
    </row>
    <row r="39" spans="1:12" ht="30" customHeight="1" x14ac:dyDescent="0.25">
      <c r="A39" s="65" t="s">
        <v>71</v>
      </c>
      <c r="B39" s="99" t="s">
        <v>77</v>
      </c>
      <c r="C39" s="100"/>
      <c r="D39" s="101"/>
      <c r="E39" s="65" t="s">
        <v>41</v>
      </c>
      <c r="F39" s="68">
        <v>0</v>
      </c>
      <c r="G39" s="20">
        <f t="shared" si="9"/>
        <v>0</v>
      </c>
      <c r="H39" s="20">
        <f t="shared" si="10"/>
        <v>0</v>
      </c>
      <c r="I39" s="21">
        <f t="shared" si="11"/>
        <v>0</v>
      </c>
      <c r="J39" s="64">
        <v>1</v>
      </c>
      <c r="K39" s="70" t="str">
        <f t="shared" si="8"/>
        <v>NO CUMPLE</v>
      </c>
      <c r="L39" s="22">
        <v>818300</v>
      </c>
    </row>
    <row r="40" spans="1:12" ht="27" customHeight="1" x14ac:dyDescent="0.25">
      <c r="A40" s="65" t="s">
        <v>72</v>
      </c>
      <c r="B40" s="99" t="s">
        <v>78</v>
      </c>
      <c r="C40" s="100"/>
      <c r="D40" s="101"/>
      <c r="E40" s="65" t="s">
        <v>41</v>
      </c>
      <c r="F40" s="68">
        <v>0</v>
      </c>
      <c r="G40" s="20">
        <f t="shared" si="9"/>
        <v>0</v>
      </c>
      <c r="H40" s="20">
        <f t="shared" si="10"/>
        <v>0</v>
      </c>
      <c r="I40" s="21">
        <f t="shared" si="11"/>
        <v>0</v>
      </c>
      <c r="J40" s="64">
        <v>2</v>
      </c>
      <c r="K40" s="70" t="str">
        <f t="shared" si="8"/>
        <v>NO CUMPLE</v>
      </c>
      <c r="L40" s="22">
        <v>4300634</v>
      </c>
    </row>
    <row r="41" spans="1:12" x14ac:dyDescent="0.25">
      <c r="A41" s="35"/>
      <c r="B41" s="35"/>
      <c r="C41" s="36"/>
      <c r="D41" s="36"/>
      <c r="E41" s="37"/>
      <c r="F41" s="38"/>
      <c r="G41" s="39"/>
      <c r="H41" s="39"/>
      <c r="I41" s="40"/>
      <c r="J41" s="60"/>
      <c r="K41" s="60"/>
      <c r="L41" s="41"/>
    </row>
    <row r="42" spans="1:12" s="15" customFormat="1" ht="19.5" customHeight="1" x14ac:dyDescent="0.2">
      <c r="A42" s="76" t="s">
        <v>21</v>
      </c>
      <c r="B42" s="77"/>
      <c r="C42" s="77"/>
      <c r="D42" s="78"/>
      <c r="E42" s="49">
        <v>12</v>
      </c>
      <c r="F42" s="76" t="s">
        <v>82</v>
      </c>
      <c r="G42" s="77"/>
      <c r="H42" s="77"/>
      <c r="I42" s="77"/>
      <c r="J42" s="77"/>
      <c r="K42" s="78"/>
      <c r="L42" s="71">
        <v>125400000</v>
      </c>
    </row>
    <row r="43" spans="1:12" ht="24" customHeight="1" x14ac:dyDescent="0.25">
      <c r="A43" s="91"/>
      <c r="B43" s="92"/>
      <c r="C43" s="92"/>
      <c r="D43" s="92"/>
      <c r="E43" s="92"/>
      <c r="F43" s="92"/>
      <c r="G43" s="92"/>
      <c r="H43" s="92"/>
      <c r="I43" s="92"/>
      <c r="J43" s="93"/>
      <c r="K43" s="93"/>
      <c r="L43" s="94"/>
    </row>
    <row r="44" spans="1:12" s="5" customFormat="1" ht="17.25" customHeight="1" x14ac:dyDescent="0.25">
      <c r="A44" s="6"/>
      <c r="B44" s="6"/>
      <c r="C44" s="6"/>
      <c r="D44" s="6"/>
      <c r="E44" s="2"/>
      <c r="F44" s="3"/>
      <c r="G44" s="2"/>
      <c r="H44" s="2"/>
      <c r="I44" s="2"/>
      <c r="J44" s="2"/>
      <c r="K44" s="2"/>
      <c r="L44" s="72"/>
    </row>
    <row r="45" spans="1:12" s="5" customFormat="1" ht="13.5" customHeight="1" x14ac:dyDescent="0.25">
      <c r="A45" s="95"/>
      <c r="B45" s="95"/>
      <c r="C45" s="42"/>
      <c r="D45" s="42"/>
      <c r="E45" s="42"/>
      <c r="F45" s="43"/>
      <c r="G45" s="42"/>
      <c r="H45" s="42"/>
      <c r="I45" s="42"/>
      <c r="J45" s="53"/>
      <c r="K45" s="53"/>
      <c r="L45" s="73"/>
    </row>
    <row r="46" spans="1:12" s="5" customFormat="1" ht="46.5" customHeight="1" x14ac:dyDescent="0.25">
      <c r="A46" s="90"/>
      <c r="B46" s="90"/>
      <c r="C46" s="90"/>
      <c r="D46" s="90"/>
      <c r="E46" s="90"/>
      <c r="F46" s="90"/>
      <c r="G46" s="90"/>
      <c r="H46" s="90"/>
      <c r="I46" s="90"/>
      <c r="J46" s="52"/>
      <c r="K46" s="52"/>
      <c r="L46" s="73"/>
    </row>
    <row r="47" spans="1:12" s="5" customFormat="1" ht="18.75" customHeight="1" x14ac:dyDescent="0.25">
      <c r="A47" s="79" t="s">
        <v>85</v>
      </c>
      <c r="B47" s="79"/>
      <c r="C47" s="52"/>
      <c r="D47" s="52"/>
      <c r="E47" s="52"/>
      <c r="F47" s="52"/>
      <c r="G47" s="52"/>
      <c r="H47" s="52"/>
      <c r="I47" s="52"/>
      <c r="J47" s="52"/>
      <c r="K47" s="52"/>
      <c r="L47" s="73"/>
    </row>
    <row r="48" spans="1:12" s="5" customFormat="1" ht="24" customHeight="1" x14ac:dyDescent="0.25">
      <c r="A48" s="1"/>
      <c r="B48" s="1"/>
      <c r="C48" s="1"/>
      <c r="D48" s="1"/>
      <c r="E48" s="1"/>
      <c r="F48" s="1"/>
      <c r="G48" s="1"/>
      <c r="H48" s="1"/>
      <c r="I48" s="1"/>
      <c r="J48" s="1"/>
      <c r="K48" s="1"/>
      <c r="L48" s="73"/>
    </row>
    <row r="49" spans="1:12" s="5" customFormat="1" x14ac:dyDescent="0.25">
      <c r="A49" s="1"/>
      <c r="B49" s="7"/>
      <c r="C49" s="7"/>
      <c r="D49" s="7"/>
      <c r="E49" s="7"/>
      <c r="F49" s="7"/>
      <c r="G49" s="7"/>
      <c r="H49" s="7"/>
      <c r="I49" s="7"/>
      <c r="J49" s="7"/>
      <c r="K49" s="7"/>
      <c r="L49" s="74"/>
    </row>
    <row r="50" spans="1:12" s="5" customFormat="1" x14ac:dyDescent="0.25">
      <c r="A50" s="1"/>
      <c r="B50" s="1"/>
      <c r="C50" s="1"/>
      <c r="D50" s="1"/>
      <c r="E50" s="1"/>
      <c r="F50" s="4"/>
      <c r="G50" s="1"/>
      <c r="H50" s="1"/>
      <c r="I50" s="1"/>
      <c r="J50" s="1"/>
      <c r="K50" s="1"/>
      <c r="L50" s="73"/>
    </row>
    <row r="51" spans="1:12" s="5" customFormat="1" x14ac:dyDescent="0.25">
      <c r="A51" s="1"/>
      <c r="B51" s="1"/>
      <c r="C51" s="1"/>
      <c r="D51" s="1"/>
      <c r="E51" s="1"/>
      <c r="F51" s="4"/>
      <c r="G51" s="1"/>
      <c r="H51" s="1"/>
      <c r="I51" s="1"/>
      <c r="J51" s="1"/>
      <c r="K51" s="1"/>
      <c r="L51" s="73"/>
    </row>
    <row r="52" spans="1:12" s="5" customFormat="1" x14ac:dyDescent="0.25">
      <c r="A52" s="1"/>
      <c r="B52" s="1"/>
      <c r="C52" s="1"/>
      <c r="D52" s="1"/>
      <c r="E52" s="1"/>
      <c r="F52" s="4"/>
      <c r="G52" s="1"/>
      <c r="H52" s="1"/>
      <c r="I52" s="1"/>
      <c r="J52" s="1"/>
      <c r="K52" s="1"/>
      <c r="L52" s="73"/>
    </row>
    <row r="53" spans="1:12" s="5" customFormat="1" x14ac:dyDescent="0.25">
      <c r="A53" s="1"/>
      <c r="B53" s="1"/>
      <c r="C53" s="1"/>
      <c r="D53" s="1"/>
      <c r="E53" s="1"/>
      <c r="F53" s="4"/>
      <c r="G53" s="1"/>
      <c r="H53" s="1"/>
      <c r="I53" s="1"/>
      <c r="J53" s="1"/>
      <c r="K53" s="1"/>
      <c r="L53" s="73"/>
    </row>
    <row r="54" spans="1:12" s="5" customFormat="1" x14ac:dyDescent="0.25">
      <c r="A54" s="1"/>
      <c r="B54" s="1"/>
      <c r="C54" s="1"/>
      <c r="D54" s="1"/>
      <c r="E54" s="1"/>
      <c r="F54" s="4"/>
      <c r="G54" s="1"/>
      <c r="H54" s="1"/>
      <c r="I54" s="1"/>
      <c r="J54" s="1"/>
      <c r="K54" s="1"/>
      <c r="L54" s="73"/>
    </row>
    <row r="55" spans="1:12" s="5" customFormat="1" x14ac:dyDescent="0.25">
      <c r="A55" s="1"/>
      <c r="B55" s="1"/>
      <c r="C55" s="1"/>
      <c r="D55" s="1"/>
      <c r="E55" s="1"/>
      <c r="F55" s="4"/>
      <c r="G55" s="1"/>
      <c r="H55" s="1"/>
      <c r="I55" s="1"/>
      <c r="J55" s="1"/>
      <c r="K55" s="1"/>
      <c r="L55" s="73"/>
    </row>
  </sheetData>
  <mergeCells count="56">
    <mergeCell ref="A3:L3"/>
    <mergeCell ref="B36:D36"/>
    <mergeCell ref="B37:D37"/>
    <mergeCell ref="B38:D38"/>
    <mergeCell ref="B39:D39"/>
    <mergeCell ref="A5:E5"/>
    <mergeCell ref="H33:H34"/>
    <mergeCell ref="I33:I34"/>
    <mergeCell ref="K33:K34"/>
    <mergeCell ref="I11:I12"/>
    <mergeCell ref="H11:H12"/>
    <mergeCell ref="G11:G12"/>
    <mergeCell ref="F11:F12"/>
    <mergeCell ref="B40:D40"/>
    <mergeCell ref="B9:D9"/>
    <mergeCell ref="B8:D8"/>
    <mergeCell ref="B7:D7"/>
    <mergeCell ref="A6:E6"/>
    <mergeCell ref="B35:D35"/>
    <mergeCell ref="A11:D11"/>
    <mergeCell ref="E11:E12"/>
    <mergeCell ref="B34:D34"/>
    <mergeCell ref="A32:L32"/>
    <mergeCell ref="L33:L34"/>
    <mergeCell ref="A2:L2"/>
    <mergeCell ref="A1:L1"/>
    <mergeCell ref="K5:K7"/>
    <mergeCell ref="A46:I46"/>
    <mergeCell ref="L11:L12"/>
    <mergeCell ref="A43:L43"/>
    <mergeCell ref="L20:L21"/>
    <mergeCell ref="E20:E21"/>
    <mergeCell ref="K11:K12"/>
    <mergeCell ref="K20:K21"/>
    <mergeCell ref="A45:B45"/>
    <mergeCell ref="A20:D20"/>
    <mergeCell ref="A33:D33"/>
    <mergeCell ref="E33:E34"/>
    <mergeCell ref="F33:F34"/>
    <mergeCell ref="G33:G34"/>
    <mergeCell ref="A42:D42"/>
    <mergeCell ref="F42:K42"/>
    <mergeCell ref="A47:B47"/>
    <mergeCell ref="L5:L7"/>
    <mergeCell ref="I5:I7"/>
    <mergeCell ref="H5:H7"/>
    <mergeCell ref="G5:G7"/>
    <mergeCell ref="F5:F7"/>
    <mergeCell ref="J5:J7"/>
    <mergeCell ref="J11:J12"/>
    <mergeCell ref="J20:J21"/>
    <mergeCell ref="J33:J34"/>
    <mergeCell ref="F20:F21"/>
    <mergeCell ref="G20:G21"/>
    <mergeCell ref="H20:H21"/>
    <mergeCell ref="I20:I21"/>
  </mergeCells>
  <phoneticPr fontId="9" type="noConversion"/>
  <conditionalFormatting sqref="E11">
    <cfRule type="duplicateValues" dxfId="5" priority="36"/>
  </conditionalFormatting>
  <conditionalFormatting sqref="E20">
    <cfRule type="duplicateValues" dxfId="4" priority="32"/>
  </conditionalFormatting>
  <conditionalFormatting sqref="E33">
    <cfRule type="duplicateValues" dxfId="3" priority="29"/>
  </conditionalFormatting>
  <conditionalFormatting sqref="E41 E7">
    <cfRule type="duplicateValues" dxfId="2" priority="376"/>
  </conditionalFormatting>
  <conditionalFormatting sqref="K8:K9 K13:K18 K22:K31 K35:K40">
    <cfRule type="cellIs" dxfId="1" priority="1" operator="equal">
      <formula>"NO CUMPLE"</formula>
    </cfRule>
    <cfRule type="cellIs" dxfId="0" priority="2" operator="equal">
      <formula>"CUMPLE"</formula>
    </cfRule>
  </conditionalFormatting>
  <printOptions horizontalCentered="1"/>
  <pageMargins left="0.19685039370078741" right="0.19685039370078741" top="0.39370078740157483" bottom="0.35433070866141736" header="0" footer="0"/>
  <pageSetup scale="3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30C4A9-8904-4369-9845-C7622B68F63F}">
  <dimension ref="D11:G14"/>
  <sheetViews>
    <sheetView topLeftCell="A7" workbookViewId="0">
      <selection activeCell="D11" sqref="D11:E14"/>
    </sheetView>
  </sheetViews>
  <sheetFormatPr baseColWidth="10" defaultRowHeight="12.75" x14ac:dyDescent="0.2"/>
  <cols>
    <col min="4" max="4" width="33.42578125" customWidth="1"/>
    <col min="5" max="5" width="23.28515625" customWidth="1"/>
    <col min="6" max="7" width="11.5703125" bestFit="1" customWidth="1"/>
  </cols>
  <sheetData>
    <row r="11" spans="4:7" ht="29.25" customHeight="1" x14ac:dyDescent="0.2">
      <c r="D11" s="8" t="s">
        <v>17</v>
      </c>
      <c r="E11" s="13" t="s">
        <v>18</v>
      </c>
    </row>
    <row r="12" spans="4:7" ht="15.75" customHeight="1" x14ac:dyDescent="0.2">
      <c r="D12" s="12" t="s">
        <v>3</v>
      </c>
      <c r="E12" s="10" t="e" cm="1">
        <f t="array" ref="E12:G12">+'PROPUESTA ECONÓMICA'!#REF!</f>
        <v>#REF!</v>
      </c>
      <c r="F12" s="9" t="e">
        <v>#REF!</v>
      </c>
      <c r="G12" s="9" t="e">
        <v>#REF!</v>
      </c>
    </row>
    <row r="13" spans="4:7" ht="15.75" customHeight="1" x14ac:dyDescent="0.2">
      <c r="D13" s="12" t="s">
        <v>19</v>
      </c>
      <c r="E13" s="10">
        <v>120000000</v>
      </c>
      <c r="F13" s="9"/>
      <c r="G13" s="9"/>
    </row>
    <row r="14" spans="4:7" x14ac:dyDescent="0.2">
      <c r="D14" s="11" t="s">
        <v>20</v>
      </c>
      <c r="E14" s="14" t="e">
        <f>+E13-E12</f>
        <v>#REF!</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PROPUESTA ECONÓMICA</vt:lpstr>
      <vt:lpstr>Hoja3</vt:lpstr>
      <vt:lpstr>'PROPUESTA ECONÓMICA'!Área_de_impresión</vt:lpstr>
    </vt:vector>
  </TitlesOfParts>
  <Company>Terminal de Transporte 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Terminal de Transporte S.A.</dc:creator>
  <cp:lastModifiedBy>Jamile Ospino Prato</cp:lastModifiedBy>
  <cp:lastPrinted>2025-02-14T02:37:09Z</cp:lastPrinted>
  <dcterms:created xsi:type="dcterms:W3CDTF">2005-09-12T20:11:04Z</dcterms:created>
  <dcterms:modified xsi:type="dcterms:W3CDTF">2026-08-05T20:36:21Z</dcterms:modified>
</cp:coreProperties>
</file>